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<sst xmlns="http://schemas.openxmlformats.org/spreadsheetml/2006/main" count="6316" uniqueCount="2914">
  <si>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</si>
  <si>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</si>
  <si>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</si>
  <si>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</si>
  <si>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</si>
  <si>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</si>
  <si>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</si>
  <si>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</si>
  <si>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</si>
  <si>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</si>
  <si>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</si>
  <si>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</si>
  <si>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</si>
  <si>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</si>
  <si>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</si>
  <si>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</si>
  <si>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</si>
  <si>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</si>
  <si>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</si>
  <si>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</si>
  <si>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</si>
  <si>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</si>
  <si>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</si>
  <si>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</si>
  <si>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</si>
  <si>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</si>
  <si>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</si>
  <si>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</si>
  <si>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</si>
  <si>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</si>
  <si>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</si>
  <si>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</si>
  <si>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</si>
  <si>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</si>
  <si>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</si>
  <si>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</si>
  <si>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</si>
  <si>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</si>
  <si>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</si>
  <si>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</si>
  <si>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</si>
  <si>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</si>
  <si>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</si>
  <si>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</si>
  <si>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</si>
  <si>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</si>
  <si>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</si>
  <si>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</si>
  <si>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</si>
  <si>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</si>
  <si>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</si>
  <si>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</si>
  <si>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</si>
  <si>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</si>
  <si>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</si>
  <si>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</si>
  <si>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</si>
  <si>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</si>
  <si>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</si>
  <si>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</si>
  <si>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</si>
  <si>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</si>
  <si>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</si>
  <si>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</si>
  <si>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</si>
  <si>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</si>
  <si>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</si>
  <si>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</si>
  <si>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</si>
  <si>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</si>
  <si>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</si>
  <si>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</si>
  <si>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</si>
  <si>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</si>
  <si>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</si>
  <si>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</si>
  <si>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</si>
  <si>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</si>
  <si>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</si>
  <si>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</si>
  <si>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</si>
  <si>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</si>
  <si>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</si>
  <si>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</si>
  <si>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</si>
  <si>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</si>
  <si>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</si>
  <si>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</si>
  <si>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</si>
  <si>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</si>
  <si>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</si>
  <si>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</si>
  <si>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</si>
  <si>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</si>
  <si>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</si>
  <si>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</si>
  <si>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</si>
  <si>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</si>
  <si>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</si>
  <si>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</si>
  <si>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</si>
  <si>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</si>
  <si>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</si>
  <si>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</si>
  <si>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</si>
  <si>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</si>
  <si>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</si>
  <si>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</si>
  <si>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</si>
  <si>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</si>
  <si>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</si>
  <si>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</si>
  <si>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</si>
  <si>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</si>
  <si>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</si>
  <si>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</si>
  <si>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</si>
  <si>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</si>
  <si>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</si>
  <si>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</si>
  <si>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</si>
  <si>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</si>
  <si>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</si>
  <si>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</si>
  <si>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</si>
  <si>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</si>
  <si>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</si>
  <si>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</si>
  <si>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</si>
  <si>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</si>
  <si>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</si>
  <si>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</si>
  <si>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</si>
  <si>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</si>
  <si>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</si>
  <si>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</si>
  <si>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</si>
  <si>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</si>
  <si>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</si>
  <si>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</si>
  <si>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</si>
  <si>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</si>
  <si>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</si>
  <si>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</si>
  <si>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</si>
  <si>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</si>
  <si>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</si>
  <si>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</si>
  <si>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</si>
  <si>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</si>
  <si>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</si>
  <si>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</si>
  <si>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</si>
  <si>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</si>
  <si>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</si>
  <si>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</si>
  <si>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</si>
  <si>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</si>
  <si>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</si>
  <si>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</si>
  <si>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</si>
  <si>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</si>
  <si>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</si>
  <si>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</si>
  <si>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</si>
  <si>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</si>
  <si>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</si>
  <si>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</si>
  <si>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</si>
  <si>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</si>
  <si>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</si>
  <si>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</si>
  <si>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</si>
  <si>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</si>
  <si>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</si>
  <si>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</si>
  <si>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</si>
  <si>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</si>
  <si>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</si>
  <si>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</si>
  <si>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</si>
  <si>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</si>
  <si>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</si>
  <si>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</si>
  <si>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</si>
  <si>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</si>
  <si>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</si>
  <si>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</si>
  <si>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</si>
  <si>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</si>
  <si>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</si>
  <si>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</si>
  <si>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</si>
  <si>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</si>
  <si>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</si>
  <si>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</si>
  <si>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</si>
  <si>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</si>
  <si>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</si>
  <si>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</si>
  <si>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</si>
  <si>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</si>
  <si>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</si>
  <si>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</si>
  <si>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</si>
  <si>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</si>
  <si>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</si>
  <si>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</si>
  <si>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</si>
  <si>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</si>
  <si>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</si>
  <si>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</si>
  <si>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</si>
  <si>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</si>
  <si>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</si>
  <si>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</si>
  <si>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</si>
  <si>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</si>
  <si>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</si>
  <si>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</si>
  <si>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</si>
  <si>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</si>
  <si>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</si>
  <si>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</si>
  <si>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</si>
  <si>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</si>
  <si>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</si>
  <si>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</si>
  <si>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</si>
  <si>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</si>
  <si>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</si>
  <si>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</si>
  <si>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</si>
  <si>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</si>
  <si>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</si>
  <si>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</si>
  <si>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</si>
  <si>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</si>
  <si>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</si>
  <si>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</si>
  <si>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</si>
  <si>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</si>
  <si>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</si>
  <si>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</si>
  <si>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</si>
  <si>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</si>
  <si>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</si>
  <si>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</si>
  <si>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</si>
  <si>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</si>
  <si>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</si>
  <si>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</si>
  <si>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</si>
  <si>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</si>
  <si>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</si>
  <si>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</si>
  <si>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</si>
  <si>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</si>
  <si>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</si>
  <si>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</si>
  <si>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</si>
  <si>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</si>
  <si>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</si>
  <si>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</si>
  <si>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</si>
  <si>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</si>
  <si>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</si>
  <si>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</si>
  <si>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</si>
  <si>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</si>
  <si>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</si>
  <si>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</si>
  <si>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</si>
  <si>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</si>
  <si>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</si>
  <si>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</si>
  <si>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</si>
  <si>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</si>
  <si>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</si>
  <si>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</si>
  <si>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</si>
  <si>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</si>
  <si>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</si>
  <si>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</si>
  <si>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</si>
  <si>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</si>
  <si>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</si>
  <si>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</si>
  <si>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</si>
  <si>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</si>
  <si>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</si>
  <si>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</si>
  <si>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</si>
  <si>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</si>
  <si>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</si>
  <si>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</si>
  <si>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</si>
  <si>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</si>
  <si>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</si>
  <si>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</si>
  <si>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</si>
  <si>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</si>
  <si>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</si>
  <si>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</si>
  <si>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</si>
  <si>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</si>
  <si>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</si>
  <si>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</si>
  <si>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</si>
  <si>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</si>
  <si>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</si>
  <si>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</si>
  <si>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</si>
  <si>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</si>
  <si>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</si>
  <si>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</si>
  <si>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</si>
  <si>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</si>
  <si>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</si>
  <si>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</si>
  <si>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</si>
  <si>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</si>
  <si>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</si>
  <si>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</si>
  <si>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</si>
  <si>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</si>
  <si>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</si>
  <si>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</si>
  <si>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</si>
  <si>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</si>
  <si>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</si>
  <si>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</si>
  <si>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</si>
  <si>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</si>
  <si>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</si>
  <si>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</si>
  <si>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</si>
  <si>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</si>
  <si>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</si>
  <si>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</si>
  <si>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</si>
  <si>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</si>
  <si>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</si>
  <si>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</si>
  <si>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</si>
  <si>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</si>
  <si>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</si>
  <si>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</si>
  <si>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</si>
  <si>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</si>
  <si>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</si>
  <si>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</si>
  <si>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</si>
  <si>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</si>
  <si>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</si>
  <si>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</si>
  <si>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</si>
  <si>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</si>
  <si>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</si>
  <si>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</si>
  <si>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</si>
  <si>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</si>
  <si>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</si>
  <si>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</si>
  <si>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</si>
  <si>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</si>
  <si>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</si>
  <si>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</si>
  <si>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</si>
  <si>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</si>
  <si>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</si>
  <si>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</si>
  <si>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</si>
  <si>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</si>
  <si>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</si>
  <si>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</si>
  <si>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</si>
  <si>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</si>
  <si>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</si>
  <si>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</si>
  <si>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</si>
  <si>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</si>
  <si>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</si>
  <si>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</si>
  <si>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</si>
  <si>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</si>
  <si>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</si>
  <si>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</si>
  <si>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</si>
  <si>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</si>
  <si>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</si>
  <si>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</si>
  <si>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</si>
  <si>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</si>
  <si>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</si>
  <si>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</si>
  <si>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</si>
  <si>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</si>
  <si>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</si>
  <si>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</si>
  <si>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</si>
  <si>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</si>
  <si>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</si>
  <si>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</si>
  <si>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</si>
  <si>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</si>
  <si>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</si>
  <si>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</si>
  <si>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</si>
  <si>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</si>
  <si>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</si>
  <si>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</si>
  <si>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</si>
  <si>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</si>
  <si>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</si>
  <si>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</si>
  <si>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</si>
  <si>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</si>
  <si>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</si>
  <si>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</si>
  <si>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</si>
  <si>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</si>
  <si>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</si>
  <si>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</si>
  <si>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</si>
  <si>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</si>
  <si>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</si>
  <si>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</si>
  <si>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</si>
  <si>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</si>
  <si>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</si>
  <si>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</si>
  <si>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</si>
  <si>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</si>
  <si>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</si>
  <si>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</si>
  <si>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</si>
  <si>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</si>
  <si>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</si>
  <si>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</si>
  <si>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</si>
  <si>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</si>
  <si>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</si>
  <si>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</si>
  <si>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</si>
  <si>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</si>
  <si>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</si>
  <si>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</si>
  <si>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</si>
  <si>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</si>
  <si>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</si>
  <si>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</si>
  <si>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</si>
  <si>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</si>
  <si>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</si>
  <si>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</si>
  <si>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</si>
  <si>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</si>
  <si>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</si>
  <si>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</si>
  <si>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</si>
  <si>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</si>
  <si>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</si>
  <si>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</si>
  <si>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</si>
  <si>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</si>
  <si>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</si>
  <si>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</si>
  <si>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</si>
  <si>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</si>
  <si>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</si>
  <si>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</si>
  <si>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</si>
  <si>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</si>
  <si>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</si>
  <si>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</si>
  <si>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</si>
  <si>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</si>
  <si>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</si>
  <si>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</si>
  <si>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</si>
  <si>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</si>
  <si>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</si>
  <si>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</si>
  <si>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</si>
  <si>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</si>
  <si>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</si>
  <si>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</si>
  <si>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</si>
  <si>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</si>
  <si>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</si>
  <si>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</si>
  <si>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</si>
  <si>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</si>
  <si>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</si>
  <si>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</si>
  <si>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</si>
  <si>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</si>
  <si>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</si>
  <si>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</si>
  <si>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</si>
  <si>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</si>
  <si>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</si>
  <si>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</si>
  <si>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</si>
  <si>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</si>
  <si>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</si>
  <si>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</si>
  <si>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</si>
  <si>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</si>
  <si>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</si>
  <si>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</si>
  <si>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</si>
  <si>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</si>
  <si>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</si>
  <si>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</si>
  <si>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</si>
  <si>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</si>
  <si>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</si>
  <si>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</si>
  <si>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</si>
  <si>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</si>
  <si>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</si>
  <si>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</si>
  <si>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</si>
  <si>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</si>
  <si>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</si>
  <si>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</si>
  <si>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</si>
  <si>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</si>
  <si>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</si>
  <si>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</si>
  <si>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</si>
  <si>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</si>
  <si>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</si>
  <si>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</si>
  <si>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</si>
  <si>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</si>
  <si>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</si>
  <si>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</si>
  <si>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</si>
  <si>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</si>
  <si>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</si>
  <si>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</si>
  <si>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</si>
  <si>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</si>
  <si>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</si>
  <si>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</si>
  <si>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</si>
  <si>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</si>
  <si>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</si>
  <si>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</si>
  <si>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</si>
  <si>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</si>
  <si>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</si>
  <si>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</si>
  <si>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</si>
  <si>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</si>
  <si>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</si>
  <si>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</si>
  <si>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</si>
  <si>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</si>
  <si>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</si>
  <si>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</si>
  <si>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</si>
  <si>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</si>
  <si>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</si>
  <si>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</si>
  <si>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</si>
  <si>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</si>
  <si>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</si>
  <si>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</si>
  <si>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</si>
  <si>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</si>
  <si>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</si>
  <si>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</si>
  <si>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</si>
  <si>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</si>
  <si>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</si>
  <si>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</si>
  <si>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</si>
  <si>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</si>
  <si>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</si>
  <si>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</si>
  <si>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</si>
  <si>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</si>
  <si>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</si>
  <si>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</si>
  <si>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</si>
  <si>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</si>
  <si>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</si>
  <si>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</si>
  <si>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</si>
  <si>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</si>
  <si>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</si>
  <si>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</si>
  <si>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</si>
  <si>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</si>
  <si>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</si>
  <si>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</si>
  <si>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</si>
  <si>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</si>
  <si>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</si>
  <si>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</si>
  <si>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</si>
  <si>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</si>
  <si>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</si>
  <si>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</si>
  <si>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</si>
  <si>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</si>
  <si>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</si>
  <si>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</si>
  <si>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</si>
  <si>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</si>
  <si>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</si>
  <si>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</si>
  <si>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</si>
  <si>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</si>
  <si>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</si>
  <si>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</si>
  <si>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</si>
  <si>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</si>
  <si>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</si>
  <si>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</si>
  <si>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</si>
  <si>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</si>
  <si>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</si>
  <si>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</si>
  <si>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</si>
  <si>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</si>
  <si>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</si>
  <si>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</si>
  <si>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</si>
  <si>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</si>
  <si>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</si>
  <si>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</si>
  <si>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</si>
  <si>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</si>
  <si>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</si>
  <si>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</si>
  <si>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</si>
  <si>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</si>
  <si>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</si>
  <si>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</si>
  <si>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</si>
  <si>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</si>
  <si>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</si>
  <si>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</si>
  <si>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</si>
  <si>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</si>
  <si>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</si>
  <si>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</si>
  <si>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</si>
  <si>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</si>
  <si>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</si>
  <si>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</si>
  <si>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</si>
  <si>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</si>
  <si>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</si>
  <si>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</si>
  <si>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</si>
  <si>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</si>
  <si>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</si>
  <si>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</si>
  <si>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</si>
  <si>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</si>
  <si>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</si>
  <si>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</si>
  <si>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</si>
  <si>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</si>
  <si>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</si>
  <si>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</si>
  <si>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</si>
  <si>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</si>
  <si>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</si>
  <si>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</si>
  <si>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</si>
  <si>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</si>
  <si>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</si>
  <si>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</si>
  <si>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</si>
  <si>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</si>
  <si>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</si>
  <si>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</si>
  <si>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</si>
  <si>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</si>
  <si>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</si>
  <si>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</si>
  <si>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</si>
  <si>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</si>
  <si>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</si>
  <si>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</si>
  <si>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</si>
  <si>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</si>
  <si>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</si>
  <si>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</si>
  <si>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</si>
  <si>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</si>
  <si>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</si>
  <si>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</si>
  <si>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</si>
  <si>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</si>
  <si>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</si>
  <si>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</si>
  <si>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</si>
  <si>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</si>
  <si>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</si>
  <si>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</si>
  <si>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</si>
  <si>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</si>
  <si>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</si>
  <si>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</si>
  <si>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</si>
  <si>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</si>
  <si>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</si>
  <si>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</si>
  <si>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</si>
  <si>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</si>
  <si>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</si>
  <si>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</si>
  <si>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</si>
  <si>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</si>
  <si>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</si>
  <si>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</si>
  <si>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</si>
  <si>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</si>
  <si>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</si>
  <si>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</si>
  <si>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</si>
  <si>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</si>
  <si>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</si>
  <si>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</si>
  <si>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</si>
  <si>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</si>
  <si>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</si>
  <si>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</si>
  <si>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</si>
  <si>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</si>
  <si>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</si>
  <si>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</si>
  <si>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</si>
  <si>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</si>
  <si>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</si>
  <si>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</si>
  <si>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</si>
  <si>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</si>
  <si>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</si>
  <si>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</si>
  <si>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</si>
  <si>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</si>
  <si>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</si>
  <si>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</si>
  <si>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</si>
  <si>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</si>
  <si>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</si>
  <si>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</si>
  <si>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</si>
  <si>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</si>
  <si>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</si>
  <si>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</si>
  <si>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</si>
  <si>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</si>
  <si>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</si>
  <si>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</si>
  <si>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</si>
  <si>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</si>
  <si>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</si>
  <si>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</si>
  <si>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</si>
  <si>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</si>
  <si>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</si>
  <si>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</si>
  <si>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</si>
  <si>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</si>
  <si>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</si>
  <si>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</si>
  <si>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</si>
  <si>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</si>
  <si>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</si>
  <si>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</si>
  <si>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</si>
  <si>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</si>
  <si>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</si>
  <si>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</si>
  <si>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</si>
  <si>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</si>
  <si>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</si>
  <si>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</si>
  <si>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</si>
  <si>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</si>
  <si>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</si>
  <si>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</si>
  <si>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</si>
  <si>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</si>
  <si>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</si>
  <si>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</si>
  <si>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</si>
  <si>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</si>
  <si>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</si>
  <si>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</si>
  <si>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</si>
  <si>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</si>
  <si>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</si>
  <si>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</si>
  <si>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</si>
  <si>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</si>
  <si>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</si>
  <si>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</si>
  <si>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</si>
  <si>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</si>
  <si>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</si>
  <si>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</si>
  <si>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</si>
  <si>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</si>
  <si>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</si>
  <si>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</si>
  <si>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</si>
  <si>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</si>
  <si>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</si>
  <si>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</si>
  <si>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</si>
  <si>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</si>
  <si>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</si>
  <si>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</si>
  <si>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</si>
  <si>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</si>
  <si>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</si>
  <si>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</si>
  <si>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</si>
  <si>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</si>
  <si>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</si>
  <si>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</si>
  <si>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</si>
  <si>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</si>
  <si>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</si>
  <si>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</si>
  <si>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</si>
  <si>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</si>
  <si>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</si>
  <si>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</si>
  <si>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</si>
  <si>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</si>
  <si>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</si>
  <si>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</si>
  <si>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</si>
  <si>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</si>
  <si>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</si>
  <si>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</si>
  <si>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</si>
  <si>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</si>
  <si>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</si>
  <si>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</si>
  <si>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</si>
  <si>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</si>
  <si>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</si>
  <si>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</si>
  <si>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</si>
  <si>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</si>
  <si>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</si>
  <si>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</si>
  <si>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</si>
  <si>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</si>
  <si>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</si>
  <si>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</si>
  <si>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</si>
  <si>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</si>
  <si>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</si>
  <si>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</si>
  <si>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</si>
  <si>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</si>
  <si>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</si>
  <si>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</si>
  <si>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</si>
  <si>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</si>
  <si>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</si>
  <si>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</si>
  <si>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</si>
  <si>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</si>
  <si>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</si>
  <si>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</si>
  <si>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</si>
  <si>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</si>
  <si>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</si>
  <si>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</si>
  <si>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</si>
  <si>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</si>
  <si>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</si>
  <si>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</si>
  <si>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</si>
  <si>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</si>
  <si>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</si>
  <si>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</si>
  <si>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</si>
  <si>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</si>
  <si>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</si>
  <si>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</si>
  <si>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</si>
  <si>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</si>
  <si>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</si>
  <si>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</si>
  <si>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</si>
  <si>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</si>
  <si>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</si>
  <si>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</si>
  <si>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</si>
  <si>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</si>
  <si>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</si>
  <si>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</si>
  <si>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</si>
  <si>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</si>
  <si>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</si>
  <si>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</si>
  <si>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</si>
  <si>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</si>
  <si>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</si>
  <si>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</si>
  <si>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</si>
  <si>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</si>
  <si>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</si>
  <si>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</si>
  <si>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</si>
  <si>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</si>
  <si>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</si>
  <si>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</si>
  <si>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</si>
  <si>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</si>
  <si>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</si>
  <si>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</si>
  <si>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</si>
  <si>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</si>
  <si>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</si>
  <si>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</si>
  <si>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</si>
  <si>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</si>
  <si>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</si>
  <si>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</si>
  <si>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</si>
  <si>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</si>
  <si>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</si>
  <si>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</si>
  <si>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</si>
  <si>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</si>
  <si>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</si>
  <si>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</si>
  <si>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</si>
  <si>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</si>
  <si>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</si>
  <si>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</si>
  <si>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</si>
  <si>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</si>
  <si>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</si>
  <si>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</si>
  <si>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</si>
  <si>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</si>
  <si>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</si>
  <si>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</si>
  <si>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</si>
  <si>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</si>
  <si>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</si>
  <si>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</si>
  <si>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</si>
  <si>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</si>
  <si>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</si>
  <si>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</si>
  <si>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</si>
  <si>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</si>
  <si>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</si>
  <si>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</si>
  <si>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</si>
  <si>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</si>
  <si>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</si>
  <si>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</si>
  <si>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</si>
  <si>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</si>
  <si>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</si>
  <si>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</si>
  <si>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</si>
  <si>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</si>
  <si>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</si>
  <si>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</si>
  <si>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</si>
  <si>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</si>
  <si>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</si>
  <si>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</si>
  <si>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</si>
  <si>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</si>
  <si>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</si>
  <si>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</si>
  <si>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</si>
  <si>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</si>
  <si>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</si>
  <si>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</si>
  <si>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</si>
  <si>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</si>
  <si>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</si>
  <si>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</si>
  <si>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</si>
  <si>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</si>
  <si>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</si>
  <si>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</si>
  <si>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</si>
  <si>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</si>
  <si>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</si>
  <si>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</si>
  <si>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</si>
  <si>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</si>
  <si>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</si>
  <si>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</si>
  <si>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</si>
  <si>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</si>
  <si>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</si>
  <si>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</si>
  <si>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</si>
  <si>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</si>
  <si>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</si>
  <si>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</si>
  <si>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</si>
  <si>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</si>
  <si>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</si>
  <si>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</si>
  <si>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</si>
  <si>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</si>
  <si>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</si>
  <si>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</si>
  <si>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</si>
  <si>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</si>
  <si>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</si>
  <si>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</si>
  <si>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</si>
  <si>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</si>
  <si>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</si>
  <si>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</si>
  <si>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</si>
  <si>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</si>
  <si>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</si>
  <si>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</si>
  <si>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</si>
  <si>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</si>
  <si>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</si>
  <si>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</si>
  <si>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</si>
  <si>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</si>
  <si>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</si>
  <si>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</si>
  <si>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</si>
  <si>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</si>
  <si>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</si>
  <si>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</si>
  <si>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</si>
  <si>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</si>
  <si>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</si>
  <si>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</si>
  <si>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</si>
  <si>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</si>
  <si>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</si>
  <si>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</si>
  <si>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</si>
  <si>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</si>
  <si>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</si>
  <si>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</si>
  <si>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</si>
  <si>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</si>
  <si>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</si>
  <si>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</si>
  <si>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</si>
  <si>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</si>
  <si>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</si>
  <si>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</si>
  <si>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</si>
  <si>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</si>
  <si>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</si>
  <si>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</si>
  <si>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</si>
  <si>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</si>
  <si>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</si>
  <si>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</si>
  <si>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</si>
  <si>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</si>
  <si>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</si>
  <si>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</si>
  <si>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</si>
  <si>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</si>
  <si>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</si>
  <si>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</si>
  <si>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</si>
  <si>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</si>
  <si>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</si>
  <si>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</si>
  <si>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</si>
  <si>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</si>
  <si>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</si>
  <si>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</si>
  <si>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</si>
  <si>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</si>
  <si>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</si>
  <si>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</si>
  <si>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</si>
  <si>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</si>
  <si>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</si>
  <si>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</si>
  <si>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</si>
  <si>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</si>
  <si>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</si>
  <si>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</si>
  <si>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</si>
  <si>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</si>
  <si>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</si>
  <si>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</si>
  <si>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</si>
  <si>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</si>
  <si>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</si>
  <si>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</si>
  <si>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</si>
  <si>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</si>
  <si>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</si>
  <si>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</si>
  <si>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</si>
  <si>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</si>
  <si>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</si>
  <si>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</si>
  <si>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</si>
  <si>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</si>
  <si>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</si>
  <si>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</si>
  <si>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</si>
  <si>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</si>
  <si>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</si>
  <si>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</si>
  <si>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</si>
  <si>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</si>
  <si>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</si>
  <si>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</si>
  <si>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</si>
  <si>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</si>
  <si>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</si>
  <si>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</si>
  <si>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</si>
  <si>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</si>
  <si>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</si>
  <si>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</si>
  <si>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</si>
  <si>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</si>
  <si>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</si>
  <si>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</si>
  <si>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</si>
  <si>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</si>
  <si>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</si>
  <si>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</si>
  <si>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</si>
  <si>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</si>
  <si>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</si>
  <si>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</si>
  <si>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</si>
  <si>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</si>
  <si>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</si>
  <si>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</si>
  <si>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</si>
  <si>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</si>
  <si>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</si>
  <si>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</si>
  <si>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</si>
  <si>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</si>
  <si>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</si>
  <si>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</si>
  <si>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</si>
  <si>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</si>
  <si>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</si>
  <si>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</si>
  <si>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</si>
  <si>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</si>
  <si>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</si>
  <si>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</si>
  <si>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</si>
  <si>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</si>
  <si>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</si>
  <si>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</si>
  <si>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</si>
  <si>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</si>
  <si>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</si>
  <si>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</si>
  <si>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</si>
  <si>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</si>
  <si>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</si>
  <si>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</si>
  <si>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</si>
  <si>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</si>
  <si>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</si>
  <si>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</si>
  <si>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</si>
  <si>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</si>
  <si>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</si>
  <si>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</si>
  <si>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</si>
  <si>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</si>
  <si>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</si>
  <si>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</si>
  <si>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</si>
  <si>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</si>
  <si>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</si>
  <si>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</si>
  <si>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</si>
  <si>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</si>
  <si>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</si>
  <si>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</si>
  <si>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</si>
  <si>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</si>
  <si>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</si>
  <si>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</si>
  <si>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</si>
  <si>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</si>
  <si>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</si>
  <si>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</si>
  <si>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</si>
  <si>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</si>
  <si>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</si>
  <si>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</si>
  <si>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</si>
  <si>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</si>
  <si>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</si>
  <si>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</si>
  <si>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</si>
  <si>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</si>
  <si>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</si>
  <si>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</si>
  <si>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</si>
  <si>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</si>
  <si>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</si>
  <si>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</si>
  <si>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</si>
  <si>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</si>
  <si>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</si>
  <si>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</si>
  <si>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</si>
  <si>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</si>
  <si>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</si>
  <si>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</si>
  <si>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</si>
  <si>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</si>
  <si>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</si>
  <si>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</si>
  <si>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</si>
  <si>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</si>
  <si>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</si>
  <si>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</si>
  <si>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</si>
  <si>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</si>
  <si>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</si>
  <si>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</si>
  <si>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</si>
  <si>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</si>
  <si>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</si>
  <si>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</si>
  <si>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</si>
  <si>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</si>
  <si>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</si>
  <si>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</si>
  <si>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</si>
  <si>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</si>
  <si>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</si>
  <si>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</si>
  <si>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</si>
  <si>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</si>
  <si>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</si>
  <si>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</si>
  <si>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</si>
  <si>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</si>
  <si>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</si>
  <si>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</si>
  <si>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</si>
  <si>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</si>
  <si>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</si>
  <si>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</si>
  <si>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</si>
  <si>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</si>
  <si>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</si>
  <si>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</si>
  <si>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</si>
  <si>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</si>
  <si>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</si>
  <si>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</si>
  <si>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</si>
  <si>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</si>
  <si>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</si>
  <si>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</si>
  <si>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</si>
  <si>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</si>
  <si>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</si>
  <si>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</si>
  <si>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</si>
  <si>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</si>
  <si>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</si>
  <si>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</si>
  <si>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</si>
  <si>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</si>
  <si>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</si>
  <si>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</si>
  <si>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</si>
  <si>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</si>
  <si>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</si>
  <si>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</si>
  <si>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</si>
  <si>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</si>
  <si>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</si>
  <si>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</si>
  <si>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</si>
  <si>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</si>
  <si>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</si>
  <si>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</si>
  <si>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</si>
  <si>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</si>
  <si>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</si>
  <si>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</si>
  <si>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</si>
  <si>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</si>
  <si>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</si>
  <si>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</si>
  <si>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</si>
  <si>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</si>
  <si>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</si>
  <si>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</si>
  <si>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</si>
  <si>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</si>
  <si>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</si>
  <si>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</si>
  <si>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</si>
  <si>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</si>
  <si>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</si>
  <si>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</si>
  <si>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</si>
  <si>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</si>
  <si>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</si>
  <si>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</si>
  <si>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</si>
  <si>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</si>
  <si>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</si>
  <si>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</si>
  <si>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</si>
  <si>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</si>
  <si>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</si>
  <si>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</si>
  <si>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</si>
  <si>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</si>
  <si>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</si>
  <si>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</si>
  <si>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</si>
  <si>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</si>
  <si>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</si>
  <si>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</si>
  <si>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</si>
  <si>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</si>
  <si>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</si>
  <si>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</si>
  <si>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</si>
  <si>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</si>
  <si>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</si>
  <si>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</si>
  <si>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</si>
  <si>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</si>
  <si>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</si>
  <si>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</si>
  <si>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</si>
  <si>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</si>
  <si>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</si>
  <si>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</si>
  <si>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</si>
  <si>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</si>
  <si>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</si>
  <si>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</si>
  <si>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</si>
  <si>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</si>
  <si>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</si>
  <si>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</si>
  <si>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</si>
  <si>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</si>
  <si>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</si>
  <si>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</si>
  <si>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</si>
  <si>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</si>
  <si>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</si>
  <si>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</si>
  <si>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</si>
  <si>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</si>
  <si>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</si>
  <si>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</si>
  <si>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</si>
  <si>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</si>
  <si>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</si>
  <si>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</si>
  <si>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</si>
  <si>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</si>
  <si>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</si>
  <si>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</si>
  <si>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</si>
  <si>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</si>
  <si>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</si>
  <si>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</si>
  <si>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</si>
  <si>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</si>
  <si>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</si>
  <si>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</si>
  <si>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</si>
  <si>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</si>
  <si>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</si>
  <si>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</si>
  <si>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</si>
  <si>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</si>
  <si>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</si>
  <si>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</si>
  <si>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</si>
  <si>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</si>
  <si>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</si>
  <si>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</si>
  <si>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</si>
  <si>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</si>
  <si>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</si>
  <si>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</si>
  <si>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</si>
  <si>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</si>
  <si>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</si>
  <si>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</si>
  <si>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</si>
  <si>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</si>
  <si>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</si>
  <si>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</si>
  <si>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</si>
  <si>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</si>
  <si>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</si>
  <si>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</si>
  <si>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</si>
  <si>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</si>
  <si>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</si>
  <si>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</si>
  <si>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</si>
  <si>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</si>
  <si>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</si>
  <si>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</si>
  <si>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</si>
  <si>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</si>
  <si>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</si>
  <si>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</si>
  <si>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</si>
  <si>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</si>
  <si>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</si>
  <si>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</si>
  <si>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</si>
  <si>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</si>
  <si>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</si>
  <si>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</si>
  <si>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</si>
  <si>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</si>
  <si>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</si>
  <si>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</si>
  <si>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</si>
  <si>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</si>
  <si>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</si>
  <si>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</si>
  <si>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</si>
  <si>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</si>
  <si>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</si>
  <si>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</si>
  <si>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</si>
  <si>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</si>
  <si>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</si>
  <si>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</si>
  <si>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</si>
  <si>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</si>
  <si>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</si>
  <si>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</si>
  <si>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</si>
  <si>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</si>
  <si>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</si>
  <si>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</si>
  <si>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</si>
  <si>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</si>
  <si>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</si>
  <si>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</si>
  <si>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</si>
  <si>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</si>
  <si>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</si>
  <si>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</si>
  <si>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</si>
  <si>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</si>
  <si>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</si>
  <si>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</si>
  <si>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</si>
  <si>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</si>
  <si>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</si>
  <si>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</si>
  <si>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</si>
  <si>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</si>
  <si>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</si>
  <si>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</si>
  <si>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</si>
  <si>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</si>
  <si>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</si>
  <si>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</si>
  <si>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</si>
  <si>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</si>
  <si>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</si>
  <si>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</si>
  <si>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</si>
  <si>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</si>
  <si>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</si>
  <si>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</si>
  <si>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</si>
  <si>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</si>
  <si>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</si>
  <si>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</si>
  <si>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</si>
  <si>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</si>
  <si>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</si>
  <si>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</si>
  <si>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</si>
  <si>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</si>
  <si>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</si>
  <si>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</si>
  <si>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</si>
  <si>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</si>
  <si>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</si>
  <si>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</si>
  <si>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</si>
  <si>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</si>
  <si>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</si>
  <si>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</si>
  <si>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</si>
  <si>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</si>
  <si>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</si>
  <si>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</si>
  <si>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</si>
  <si>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</si>
  <si>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</si>
  <si>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</si>
  <si>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</si>
  <si>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</si>
  <si>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</si>
  <si>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</si>
  <si>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</si>
  <si>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</si>
  <si>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</si>
  <si>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</si>
  <si>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</si>
  <si>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</si>
  <si>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</si>
  <si>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</si>
  <si>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</si>
  <si>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</si>
  <si>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</si>
  <si>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</si>
  <si>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</si>
  <si>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</si>
  <si>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</si>
  <si>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</si>
  <si>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</si>
  <si>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</si>
  <si>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</si>
  <si>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</si>
  <si>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</si>
  <si>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</si>
  <si>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</si>
  <si>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</si>
  <si>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</si>
  <si>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</si>
  <si>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</si>
  <si>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</si>
  <si>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</si>
  <si>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</si>
  <si>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</si>
  <si>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</si>
  <si>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</si>
  <si>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</si>
  <si>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</si>
  <si>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</si>
  <si>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</si>
  <si>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</si>
  <si>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</si>
  <si>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</si>
  <si>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</si>
  <si>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</si>
  <si>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</si>
  <si>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</si>
  <si>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</si>
  <si>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</si>
  <si>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</si>
  <si>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</si>
  <si>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</si>
  <si>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</si>
  <si>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</si>
  <si>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</si>
  <si>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</si>
  <si>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</si>
  <si>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</si>
  <si>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</si>
  <si>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</si>
  <si>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</si>
  <si>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</si>
  <si>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</si>
  <si>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</si>
  <si>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</si>
  <si>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</si>
  <si>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</si>
  <si>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</si>
  <si>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</si>
  <si>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</si>
  <si>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</si>
  <si>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</si>
  <si>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</si>
  <si>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</si>
  <si>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</si>
  <si>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</si>
  <si>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</si>
  <si>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</si>
  <si>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</si>
  <si>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</si>
  <si>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</si>
  <si>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</si>
  <si>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</si>
  <si>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</si>
  <si>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</si>
  <si>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</si>
  <si>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</si>
  <si>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</si>
  <si>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</si>
  <si>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</si>
  <si>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</si>
  <si>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</si>
  <si>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</si>
  <si>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</si>
  <si>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</si>
  <si>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</si>
  <si>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</si>
  <si>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</si>
  <si>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</si>
  <si>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</si>
  <si>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</si>
  <si>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</si>
  <si>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</si>
  <si>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</si>
  <si>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</si>
  <si>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</si>
  <si>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</si>
  <si>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</si>
  <si>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</si>
  <si>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</si>
  <si>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</si>
  <si>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</si>
  <si>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</si>
  <si>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</si>
  <si>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</si>
  <si>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</si>
  <si>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</si>
  <si>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</si>
  <si>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</si>
  <si>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</si>
  <si>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</si>
  <si>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</si>
  <si>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</si>
  <si>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</si>
  <si>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</si>
  <si>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</si>
  <si>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</si>
  <si>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</si>
  <si>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</si>
  <si>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</si>
  <si>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</si>
  <si>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</si>
  <si>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</si>
  <si>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</si>
  <si>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</si>
  <si>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</si>
  <si>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</si>
  <si>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</si>
  <si>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</si>
  <si>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</si>
  <si>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</si>
  <si>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</si>
  <si>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</si>
  <si>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</si>
  <si>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</si>
  <si>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</si>
  <si>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</si>
  <si>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</si>
  <si>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</si>
  <si>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</si>
  <si>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</si>
  <si>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</si>
  <si>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</si>
  <si>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</si>
  <si>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</si>
  <si>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</si>
  <si>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</si>
  <si>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</si>
  <si>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</si>
  <si>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</si>
  <si>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</si>
  <si>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</si>
  <si>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</si>
  <si>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</si>
  <si>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</si>
  <si>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</si>
  <si>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</si>
  <si>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</si>
  <si>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</si>
  <si>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</si>
  <si>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</si>
  <si>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</si>
  <si>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</si>
  <si>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</si>
  <si>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</si>
  <si>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</si>
  <si>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</si>
  <si>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</si>
  <si>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</si>
  <si>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</si>
  <si>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</si>
  <si>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</si>
  <si>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</si>
  <si>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</si>
  <si>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</si>
  <si>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</si>
  <si>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</si>
  <si>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</si>
  <si>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</si>
  <si>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</si>
  <si>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</si>
  <si>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</si>
  <si>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</si>
  <si>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</si>
  <si>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</si>
  <si>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</si>
  <si>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</si>
  <si>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</si>
  <si>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</si>
  <si>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</si>
  <si>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</si>
  <si>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</si>
  <si>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</si>
  <si>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</si>
  <si>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</si>
  <si>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</si>
  <si>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</si>
  <si>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</si>
  <si>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</si>
  <si>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</si>
  <si>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</si>
  <si>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</si>
  <si>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</si>
  <si>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</si>
  <si>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</si>
  <si>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</si>
  <si>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</si>
  <si>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</si>
  <si>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</si>
  <si>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</si>
  <si>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</si>
  <si>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</si>
  <si>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</si>
  <si>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</si>
  <si>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</si>
  <si>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</si>
  <si>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</si>
  <si>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</si>
  <si>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</si>
  <si>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</si>
  <si>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</si>
  <si>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</si>
  <si>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</si>
  <si>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</si>
  <si>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</si>
  <si>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</si>
  <si>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</si>
  <si>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</si>
  <si>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</si>
  <si>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</si>
  <si>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</si>
  <si>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</si>
  <si>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</si>
  <si>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</si>
  <si>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</si>
  <si>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</si>
  <si>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</si>
  <si>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</si>
  <si>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</si>
  <si>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</si>
  <si>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</si>
  <si>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</si>
  <si>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</si>
  <si>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</si>
  <si>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</si>
  <si>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</si>
  <si>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</si>
  <si>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</si>
  <si>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</si>
  <si>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</si>
  <si>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</si>
  <si>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</si>
  <si>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</si>
  <si>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</si>
  <si>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</si>
  <si>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</si>
  <si>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</si>
  <si>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</si>
  <si>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</si>
  <si>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</si>
  <si>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</si>
  <si>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</si>
  <si>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</si>
  <si>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</si>
  <si>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</si>
  <si>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</si>
  <si>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</si>
  <si>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</si>
  <si>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</si>
  <si>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</si>
  <si>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</si>
  <si>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</si>
  <si>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</si>
  <si>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</si>
  <si>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</si>
  <si>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</si>
  <si>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</si>
  <si>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</si>
  <si>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</si>
  <si>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</si>
  <si>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</si>
  <si>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</si>
  <si>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</si>
  <si>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</si>
  <si>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</si>
  <si>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</si>
  <si>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</si>
  <si>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</si>
  <si>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</si>
  <si>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</si>
  <si>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</si>
  <si>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</si>
  <si>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</si>
  <si>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</si>
  <si>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</si>
  <si>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</si>
  <si>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</si>
  <si>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</si>
  <si>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</si>
  <si>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</si>
  <si>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</si>
  <si>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</si>
  <si>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</si>
  <si>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</si>
  <si>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</si>
  <si>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</si>
  <si>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</si>
  <si>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</si>
  <si>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</si>
  <si>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</si>
  <si>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</si>
  <si>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</si>
  <si>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</si>
  <si>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</si>
  <si>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</si>
  <si>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</si>
  <si>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</si>
  <si>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</si>
  <si>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</si>
  <si>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</si>
  <si>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</si>
  <si>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</si>
  <si>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</si>
  <si>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</si>
  <si>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</si>
  <si>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</si>
  <si>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</si>
  <si>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</si>
  <si>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</si>
  <si>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</si>
  <si>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</si>
  <si>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</si>
  <si>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</si>
  <si>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</si>
  <si>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</si>
  <si>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</si>
  <si>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</si>
  <si>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</si>
  <si>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</si>
  <si>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</si>
  <si>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</si>
  <si>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</si>
  <si>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</si>
  <si>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</si>
  <si>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</si>
  <si>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</si>
  <si>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</si>
  <si>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</si>
  <si>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</si>
  <si>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</si>
  <si>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</si>
  <si>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</si>
  <si>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</si>
  <si>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</si>
  <si>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</si>
  <si>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</si>
  <si>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</si>
  <si>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</si>
  <si>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</si>
  <si>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</si>
  <si>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</si>
  <si>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</si>
  <si>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</si>
  <si>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</si>
  <si>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</si>
  <si>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</si>
  <si>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</si>
  <si>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</si>
  <si>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</si>
  <si>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</si>
  <si>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</si>
  <si>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</si>
  <si>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</si>
  <si>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</si>
  <si>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</si>
  <si>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</si>
  <si>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</si>
  <si>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</si>
  <si>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</si>
  <si>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</si>
  <si>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</si>
  <si>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</si>
  <si>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</si>
  <si>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</si>
  <si>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</si>
  <si>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</si>
  <si>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</si>
  <si>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</si>
  <si>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</si>
  <si>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</si>
  <si>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</si>
  <si>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</si>
  <si>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</si>
  <si>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</si>
  <si>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</si>
  <si>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</si>
  <si>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</si>
  <si>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</si>
  <si>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</si>
  <si>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</si>
  <si>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</si>
  <si>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</si>
  <si>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</si>
  <si>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</si>
  <si>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</si>
  <si>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</si>
  <si>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</si>
  <si>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</si>
  <si>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</si>
  <si>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</si>
  <si>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</si>
  <si>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</si>
  <si>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</si>
  <si>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</si>
  <si>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</si>
  <si>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</si>
  <si>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</si>
  <si>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</si>
  <si>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</si>
  <si>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</si>
  <si>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</si>
  <si>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</si>
  <si>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</si>
  <si>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</si>
  <si>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</si>
  <si>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</si>
  <si>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</si>
  <si>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</si>
  <si>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</si>
  <si>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</si>
  <si>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</si>
  <si>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</si>
  <si>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</si>
  <si>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</si>
  <si>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</si>
  <si>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</si>
  <si>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</si>
  <si>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</si>
  <si>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</si>
  <si>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</si>
  <si>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</si>
  <si>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</si>
  <si>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</si>
  <si>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</si>
  <si>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</si>
  <si>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</si>
  <si>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</si>
  <si>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</si>
  <si>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</si>
  <si>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</si>
  <si>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</si>
  <si>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</si>
  <si>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</si>
  <si>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</si>
  <si>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</si>
  <si>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</si>
  <si>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</si>
  <si>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</si>
  <si>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</si>
  <si>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</si>
  <si>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</si>
  <si>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</si>
  <si>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</si>
  <si>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</si>
  <si>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</si>
  <si>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</si>
  <si>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</si>
  <si>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</si>
  <si>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</si>
  <si>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</si>
  <si>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</si>
  <si>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</si>
  <si>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</si>
  <si>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</si>
  <si>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</si>
  <si>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</si>
  <si>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</si>
  <si>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</si>
  <si>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</si>
  <si>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</si>
  <si>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</si>
  <si>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</si>
  <si>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</si>
  <si>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</si>
  <si>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</si>
  <si>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</si>
  <si>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</si>
  <si>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</si>
  <si>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</si>
  <si>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</si>
  <si>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</si>
  <si>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</si>
  <si>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</si>
  <si>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</si>
  <si>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</si>
  <si>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</si>
  <si>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</si>
  <si>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</si>
  <si>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</si>
  <si>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</si>
  <si>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</si>
  <si>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</si>
  <si>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</si>
  <si>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</si>
  <si>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</si>
  <si>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</si>
  <si>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</si>
  <si>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</si>
  <si>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</si>
  <si>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</si>
  <si>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</si>
  <si>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</si>
  <si>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</si>
  <si>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</si>
  <si>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</si>
  <si>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</si>
  <si>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</si>
  <si>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</si>
  <si>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</si>
  <si>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</si>
  <si>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</si>
  <si>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</si>
  <si>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</si>
  <si>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</si>
  <si>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</si>
  <si>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</si>
  <si>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</si>
  <si>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</si>
  <si>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</si>
  <si>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</si>
  <si>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</si>
  <si>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</si>
  <si>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</si>
  <si>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</si>
  <si>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</si>
  <si>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</si>
  <si>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</si>
  <si>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</si>
  <si>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</si>
  <si>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</si>
  <si>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</si>
  <si>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</si>
  <si>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</si>
  <si>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</si>
  <si>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</si>
  <si>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</si>
  <si>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</si>
  <si>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</si>
  <si>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</si>
  <si>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</si>
  <si>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</si>
  <si>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</si>
  <si>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</si>
  <si>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</si>
  <si>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</si>
  <si>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</si>
  <si>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</si>
  <si>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</si>
  <si>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</si>
  <si>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</si>
  <si>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</si>
  <si>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</si>
  <si>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</si>
  <si>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</si>
  <si>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</si>
  <si>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</si>
  <si>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</si>
  <si>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</si>
  <si>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</si>
  <si>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</si>
  <si>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</si>
  <si>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</si>
  <si>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</si>
  <si>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</si>
  <si>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</si>
  <si>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</si>
  <si>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</si>
  <si>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</si>
  <si>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</si>
  <si>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</si>
  <si>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</si>
  <si>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</si>
  <si>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</si>
  <si>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</si>
  <si>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</si>
  <si>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</si>
  <si>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</si>
  <si>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</si>
  <si>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</si>
  <si>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</si>
  <si>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</si>
  <si>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</si>
  <si>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</si>
  <si>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</si>
  <si>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</si>
  <si>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</si>
  <si>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</si>
  <si>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</si>
  <si>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</si>
  <si>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</si>
  <si>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</si>
  <si>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</si>
  <si>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</si>
  <si>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</si>
  <si>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</si>
  <si>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</si>
  <si>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</si>
  <si>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</si>
  <si>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</si>
  <si>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</si>
  <si>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</si>
  <si>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</si>
  <si>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</si>
  <si>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</si>
  <si>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</si>
  <si>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</si>
  <si>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</si>
  <si>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</si>
  <si>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</si>
  <si>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</si>
  <si>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</si>
  <si>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</si>
  <si>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</si>
  <si>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</si>
  <si>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</si>
  <si>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</si>
  <si>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</si>
  <si>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</si>
  <si>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</si>
  <si>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</si>
  <si>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</si>
  <si>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</si>
  <si>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</si>
  <si>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</si>
  <si>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</si>
  <si>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</si>
  <si>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</si>
  <si>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</si>
  <si>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</si>
  <si>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</si>
  <si>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</si>
  <si>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</si>
  <si>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</si>
  <si>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</si>
  <si>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</si>
  <si>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</si>
  <si>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</si>
  <si>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</si>
  <si>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</si>
  <si>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</si>
  <si>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</si>
  <si>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</si>
  <si>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</si>
  <si>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</si>
  <si>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</si>
  <si>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</si>
  <si>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</si>
  <si>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</si>
  <si>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</si>
  <si>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</si>
  <si>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</si>
  <si>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</si>
  <si>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</si>
  <si>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</si>
  <si>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</si>
  <si>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</si>
  <si>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</si>
  <si>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</si>
  <si>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</si>
  <si>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</si>
  <si>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</si>
  <si>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</si>
  <si>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</si>
  <si>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</si>
  <si>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</si>
  <si>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</si>
  <si>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</si>
  <si>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</si>
  <si>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</si>
  <si>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</si>
  <si>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</si>
  <si>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</si>
  <si>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</si>
  <si>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</si>
  <si>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</si>
  <si>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</si>
  <si>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</si>
  <si>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</si>
  <si>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</si>
  <si>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</si>
  <si>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</si>
  <si>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</si>
  <si>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</si>
  <si>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</si>
  <si>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</si>
  <si>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</si>
  <si>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</si>
  <si>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</si>
  <si>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</si>
  <si>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</si>
  <si>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</si>
  <si>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</si>
  <si>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</si>
  <si>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</si>
  <si>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</si>
  <si>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</si>
  <si>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</si>
  <si>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</si>
  <si>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</si>
  <si>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</si>
  <si>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</si>
  <si>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</si>
  <si>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</si>
  <si>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</si>
  <si>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</si>
  <si>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</si>
  <si>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</si>
  <si>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</si>
  <si>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</si>
  <si>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</si>
  <si>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</si>
  <si>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</si>
  <si>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</si>
  <si>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</si>
  <si>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</si>
  <si>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</si>
  <si>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</si>
  <si>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</si>
  <si>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</si>
  <si>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</si>
  <si>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</si>
  <si>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</si>
  <si>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</si>
  <si>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</si>
  <si>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</si>
  <si>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</si>
  <si>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</si>
  <si>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</si>
  <si>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</si>
  <si>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</si>
  <si>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</si>
  <si>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</si>
  <si>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</si>
  <si>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</si>
  <si>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</si>
  <si>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</si>
  <si>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</si>
  <si>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</si>
  <si>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</si>
  <si>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</si>
  <si>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</si>
  <si>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</si>
  <si>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</si>
  <si>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</si>
  <si>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</si>
  <si>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</si>
  <si>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</si>
  <si>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</si>
  <si>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</si>
  <si>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</si>
  <si>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</si>
  <si>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</si>
  <si>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</si>
  <si>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</si>
  <si>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</si>
  <si>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</si>
  <si>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</si>
  <si>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</si>
  <si>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</si>
  <si>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</si>
  <si>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</si>
  <si>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</si>
  <si>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</si>
  <si>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</si>
  <si>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</si>
  <si>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</si>
  <si>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</si>
  <si>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</si>
  <si>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</si>
  <si>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</si>
  <si>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</si>
  <si>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</si>
  <si>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</si>
  <si>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</si>
  <si>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</si>
  <si>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</si>
  <si>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</si>
  <si>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</si>
  <si>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</si>
  <si>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</si>
  <si>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</si>
  <si>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</si>
  <si>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</si>
  <si>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</si>
  <si>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</si>
  <si>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</si>
  <si>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</si>
  <si>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</si>
  <si>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</si>
  <si>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</si>
  <si>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</si>
  <si>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</si>
  <si>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</si>
  <si>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</si>
  <si>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</si>
  <si>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</si>
  <si>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</si>
  <si>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</si>
  <si>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</si>
  <si>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</si>
  <si>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</si>
  <si>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</si>
  <si>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</si>
  <si>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</si>
  <si>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</si>
  <si>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</si>
  <si>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</si>
  <si>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</si>
  <si>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</si>
  <si>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</si>
  <si>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</si>
  <si>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</si>
  <si>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</si>
  <si>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</si>
  <si>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</si>
  <si>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</si>
  <si>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</si>
  <si>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</si>
  <si>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</si>
  <si>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</si>
  <si>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</si>
  <si>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</si>
  <si>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</si>
  <si>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</si>
  <si>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</si>
  <si>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</si>
  <si>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</si>
  <si>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</si>
  <si>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</si>
  <si>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</si>
  <si>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</si>
  <si>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</si>
  <si>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</si>
  <si>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</si>
  <si>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</si>
  <si>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</si>
  <si>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</si>
  <si>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</si>
  <si>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</si>
  <si>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</si>
  <si>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</si>
  <si>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</si>
  <si>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</si>
  <si>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</si>
  <si>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</si>
  <si>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</si>
  <si>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</si>
  <si>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</si>
  <si>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</si>
  <si>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</si>
  <si>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</si>
  <si>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</si>
  <si>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</si>
  <si>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</si>
  <si>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</si>
  <si>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</si>
  <si>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</si>
  <si>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</si>
  <si>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</si>
  <si>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</si>
  <si>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</si>
  <si>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</si>
  <si>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</si>
  <si>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</si>
  <si>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</si>
  <si>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</si>
  <si>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</si>
  <si>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</si>
  <si>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</si>
  <si>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</si>
  <si>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</si>
  <si>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</si>
  <si>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</si>
  <si>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</si>
  <si>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</si>
  <si>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</si>
  <si>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</si>
  <si>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</si>
  <si>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</si>
  <si>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</si>
  <si>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</si>
  <si>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</si>
  <si>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</si>
  <si>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</si>
  <si>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</si>
  <si>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</si>
  <si>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</si>
  <si>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</si>
  <si>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</si>
  <si>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</si>
  <si>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</si>
  <si>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</si>
  <si>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</si>
  <si>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</si>
  <si>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</si>
  <si>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</si>
  <si>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</si>
  <si>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</si>
  <si>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</si>
  <si>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</si>
  <si>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</si>
  <si>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</si>
  <si>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</si>
  <si>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</si>
  <si>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</si>
  <si>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</si>
  <si>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</si>
  <si>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</si>
  <si>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</si>
  <si>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</si>
  <si>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</si>
  <si>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</si>
  <si>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</si>
  <si>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</si>
  <si>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</si>
  <si>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</si>
  <si>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</si>
  <si>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</si>
  <si>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</si>
  <si>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</si>
  <si>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</si>
  <si>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</si>
  <si>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</si>
  <si>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</si>
  <si>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</si>
  <si>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</si>
  <si>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</si>
  <si>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</si>
  <si>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</si>
  <si>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</si>
  <si>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</si>
  <si>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</si>
  <si>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</si>
  <si>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</si>
  <si>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</si>
  <si>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</si>
  <si>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</si>
  <si>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</si>
  <si>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</si>
  <si>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</si>
  <si>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</si>
  <si>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</si>
  <si>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</si>
  <si>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</si>
  <si>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</si>
  <si>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</si>
  <si>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</si>
  <si>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</si>
  <si>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</si>
  <si>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</si>
  <si>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</si>
  <si>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</si>
  <si>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</si>
  <si>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</si>
  <si>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</si>
  <si>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</si>
  <si>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</si>
  <si>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</si>
  <si>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</si>
  <si>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</si>
  <si>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</si>
  <si>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</si>
  <si>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</si>
  <si>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</si>
  <si>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</si>
  <si>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</si>
  <si>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</si>
  <si>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</si>
  <si>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</si>
  <si>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</si>
  <si>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</si>
  <si>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</si>
  <si>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</si>
  <si>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</si>
  <si>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</si>
  <si>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</si>
  <si>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</si>
  <si>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</si>
  <si>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</si>
  <si>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</si>
  <si>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</si>
  <si>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</si>
  <si>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</si>
  <si>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</si>
  <si>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</si>
  <si>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</si>
  <si>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</si>
  <si>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</si>
  <si>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</si>
  <si>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</si>
  <si>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</si>
  <si>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</si>
  <si>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</si>
  <si>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</si>
  <si>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</si>
  <si>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</si>
  <si>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</si>
  <si>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</si>
  <si>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</si>
  <si>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</si>
  <si>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</si>
  <si>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</si>
  <si>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</si>
  <si>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</si>
  <si>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</si>
  <si>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</si>
  <si>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</si>
  <si>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</si>
  <si>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</si>
  <si>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</si>
  <si>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</si>
  <si>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</si>
  <si>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</si>
  <si>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</si>
  <si>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</si>
  <si>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</si>
  <si>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</si>
  <si>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</si>
  <si>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</si>
  <si>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</si>
  <si>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</si>
  <si>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</si>
  <si>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</si>
  <si>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</si>
  <si>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</si>
  <si>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</si>
  <si>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</si>
  <si>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</si>
  <si>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</si>
  <si>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</si>
  <si>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</si>
  <si>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</si>
  <si>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</si>
  <si>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</si>
  <si>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</si>
  <si>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</si>
  <si>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</si>
  <si>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</si>
  <si>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</si>
  <si>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</si>
  <si>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</si>
  <si>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</si>
  <si>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</si>
  <si>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</si>
  <si>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</si>
  <si>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</si>
  <si>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</si>
  <si>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</si>
  <si>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</si>
  <si>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</si>
  <si>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</si>
  <si>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</si>
  <si>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</si>
  <si>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</si>
  <si>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</si>
  <si>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</si>
  <si>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</si>
  <si>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</si>
  <si>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</si>
  <si>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</si>
  <si>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</si>
  <si>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</si>
  <si>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</si>
  <si>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</si>
  <si>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</si>
  <si>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</si>
  <si>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</si>
  <si>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</si>
  <si>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</si>
  <si>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</si>
  <si>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</si>
  <si>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</si>
  <si>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</si>
  <si>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</si>
  <si>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</si>
  <si>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</si>
  <si>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</si>
  <si>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</si>
  <si>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</si>
  <si>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</si>
  <si>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</si>
  <si>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</si>
  <si>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</si>
  <si>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</si>
  <si>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</si>
  <si>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</si>
  <si>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</si>
  <si>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</si>
  <si>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</si>
  <si>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</si>
  <si>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</si>
  <si>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</si>
  <si>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</si>
  <si>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</si>
  <si>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</si>
  <si>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</si>
  <si>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</si>
  <si>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</si>
  <si>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</si>
  <si>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</si>
  <si>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</si>
  <si>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</si>
  <si>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</si>
  <si>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</si>
  <si>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</si>
  <si>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</si>
  <si>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</si>
  <si>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</si>
  <si>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</si>
  <si>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</si>
  <si>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</si>
  <si>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</si>
  <si>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</si>
  <si>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</si>
  <si>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</si>
  <si>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</si>
  <si>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</si>
  <si>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</si>
  <si>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</si>
  <si>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</si>
  <si>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</si>
  <si>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</si>
  <si>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</si>
  <si>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</si>
  <si>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</si>
  <si>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</si>
  <si>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</si>
  <si>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</si>
  <si>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</si>
  <si>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</si>
  <si>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</si>
  <si>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</si>
  <si>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</si>
  <si>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</si>
  <si>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</si>
  <si>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</si>
  <si>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</si>
  <si>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</si>
  <si>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</si>
  <si>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</si>
  <si>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</si>
  <si>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</si>
  <si>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</si>
  <si>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</si>
  <si>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</si>
  <si>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</si>
  <si>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</si>
  <si>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</si>
  <si>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</si>
  <si>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</si>
  <si>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</si>
  <si>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</si>
  <si>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</si>
  <si>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</si>
  <si>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</si>
  <si>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</si>
  <si>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</si>
  <si>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</si>
  <si>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</si>
  <si>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</si>
  <si>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</si>
  <si>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</si>
  <si>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</si>
  <si>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</si>
  <si>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</si>
  <si>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</si>
  <si>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</si>
  <si>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</si>
  <si>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</si>
  <si>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</si>
  <si>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</si>
  <si>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</si>
  <si>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</si>
  <si>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</si>
  <si>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</si>
  <si>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</si>
  <si>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</si>
  <si>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</si>
  <si>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</si>
  <si>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</si>
  <si>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</si>
  <si>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</si>
  <si>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</si>
  <si>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</si>
  <si>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</si>
  <si>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</si>
  <si>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</si>
  <si>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</si>
  <si>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</si>
  <si>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</si>
  <si>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</si>
  <si>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</si>
  <si>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</si>
  <si>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</si>
  <si>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</si>
  <si>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</si>
  <si>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</si>
  <si>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</si>
  <si>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</si>
  <si>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</si>
  <si>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</si>
  <si>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</si>
  <si>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</si>
  <si>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</si>
  <si>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</si>
  <si>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</si>
  <si>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</si>
  <si>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</si>
  <si>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</si>
  <si>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</si>
  <si>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</si>
  <si>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</si>
  <si>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</si>
  <si>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</si>
  <si>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</si>
  <si>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</si>
  <si>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</si>
  <si>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</si>
  <si>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</si>
  <si>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</si>
  <si>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</si>
  <si>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</si>
  <si>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</si>
  <si>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</si>
  <si>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</si>
  <si>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</si>
  <si>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</si>
  <si>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</si>
  <si>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</si>
  <si>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</si>
  <si>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</si>
  <si>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</si>
  <si>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</si>
  <si>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</si>
  <si>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</si>
  <si>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</si>
  <si>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</si>
  <si>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</si>
  <si>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</si>
  <si>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</si>
  <si>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</si>
  <si>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</si>
  <si>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</si>
  <si>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</si>
  <si>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</si>
  <si>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</si>
  <si>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</si>
  <si>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</si>
  <si>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</si>
  <si>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</si>
  <si>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</si>
  <si>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</si>
  <si>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</si>
  <si>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</si>
  <si>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</si>
  <si>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</si>
  <si>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</si>
  <si>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</si>
  <si>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</si>
  <si>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</si>
  <si>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</si>
  <si>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</si>
  <si>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</si>
  <si>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</si>
  <si>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</si>
  <si>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</si>
  <si>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</si>
  <si>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</si>
  <si>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</si>
  <si>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</si>
  <si>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</si>
  <si>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</si>
  <si>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</si>
  <si>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</si>
  <si>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</si>
  <si>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</si>
  <si>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</si>
  <si>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</si>
  <si>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</si>
  <si>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</si>
  <si>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</si>
  <si>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</si>
  <si>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</si>
  <si>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</si>
  <si>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</si>
  <si>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</si>
  <si>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</si>
  <si>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</si>
  <si>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</si>
  <si>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</si>
  <si>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</si>
  <si>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</si>
  <si>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</si>
  <si>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</si>
  <si>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</si>
  <si>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</si>
  <si>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</si>
  <si>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</si>
  <si>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</si>
  <si>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</si>
  <si>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</si>
  <si>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</si>
  <si>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</si>
  <si>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</si>
  <si>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</si>
  <si>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</si>
  <si>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</si>
  <si>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</si>
  <si>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</si>
  <si>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</si>
  <si>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</si>
  <si>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</si>
  <si>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</si>
  <si>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</si>
  <si>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</si>
  <si>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</si>
  <si>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</si>
  <si>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</si>
  <si>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</si>
  <si>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</si>
  <si>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</si>
  <si>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</si>
  <si>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</si>
  <si>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</si>
  <si>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</si>
  <si>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</si>
  <si>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</si>
  <si>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</si>
  <si>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</si>
  <si>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</si>
  <si>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</si>
  <si>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</si>
  <si>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</si>
  <si>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</si>
  <si>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</si>
  <si>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</si>
  <si>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</si>
  <si>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</si>
  <si>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</si>
  <si>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</si>
  <si>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</si>
  <si>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</si>
  <si>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</si>
  <si>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</si>
  <si>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</si>
  <si>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</si>
  <si>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</si>
  <si>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</si>
  <si>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</si>
  <si>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</si>
  <si>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</si>
  <si>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</si>
  <si>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</si>
  <si>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</si>
  <si>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</si>
  <si>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</si>
  <si>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</si>
  <si>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</si>
  <si>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</si>
  <si>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</si>
  <si>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Palilula (Belgrade)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</si>
</sst>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5119</c:v>
                </c:pt>
                <c:pt idx="1">
                  <c:v>6045</c:v>
                </c:pt>
                <c:pt idx="2">
                  <c:v>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4240</c:v>
                </c:pt>
                <c:pt idx="1">
                  <c:v>5447</c:v>
                </c:pt>
                <c:pt idx="2">
                  <c:v>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94240"/>
        <c:axId val="134395776"/>
      </c:barChart>
      <c:catAx>
        <c:axId val="1343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95776"/>
        <c:crosses val="autoZero"/>
        <c:auto val="1"/>
        <c:lblAlgn val="ctr"/>
        <c:lblOffset val="100"/>
        <c:noMultiLvlLbl val="0"/>
      </c:catAx>
      <c:valAx>
        <c:axId val="13439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94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1635</c:v>
                </c:pt>
                <c:pt idx="1">
                  <c:v>1233</c:v>
                </c:pt>
                <c:pt idx="2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13888"/>
        <c:axId val="142615680"/>
      </c:barChart>
      <c:catAx>
        <c:axId val="1426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15680"/>
        <c:crosses val="autoZero"/>
        <c:auto val="1"/>
        <c:lblAlgn val="ctr"/>
        <c:lblOffset val="100"/>
        <c:noMultiLvlLbl val="0"/>
      </c:catAx>
      <c:valAx>
        <c:axId val="14261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1388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155</c:v>
                </c:pt>
                <c:pt idx="1">
                  <c:v>124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54848"/>
        <c:axId val="142664832"/>
      </c:barChart>
      <c:catAx>
        <c:axId val="142654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64832"/>
        <c:crosses val="autoZero"/>
        <c:auto val="1"/>
        <c:lblAlgn val="ctr"/>
        <c:lblOffset val="100"/>
        <c:noMultiLvlLbl val="0"/>
      </c:catAx>
      <c:valAx>
        <c:axId val="142664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54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76</c:v>
                </c:pt>
                <c:pt idx="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95040"/>
        <c:axId val="142717312"/>
      </c:barChart>
      <c:catAx>
        <c:axId val="14269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17312"/>
        <c:crosses val="autoZero"/>
        <c:auto val="1"/>
        <c:lblAlgn val="ctr"/>
        <c:lblOffset val="100"/>
        <c:noMultiLvlLbl val="0"/>
      </c:catAx>
      <c:valAx>
        <c:axId val="142717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95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811520"/>
        <c:axId val="142813056"/>
      </c:barChart>
      <c:catAx>
        <c:axId val="14281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13056"/>
        <c:crosses val="autoZero"/>
        <c:auto val="1"/>
        <c:lblAlgn val="ctr"/>
        <c:lblOffset val="100"/>
        <c:noMultiLvlLbl val="0"/>
      </c:catAx>
      <c:valAx>
        <c:axId val="14281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1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18.387777182763028</c:v>
                </c:pt>
                <c:pt idx="1">
                  <c:v>63.543567829859782</c:v>
                </c:pt>
                <c:pt idx="2">
                  <c:v>18.068654987377187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101</c:v>
                </c:pt>
                <c:pt idx="1">
                  <c:v>92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955648"/>
        <c:axId val="142957184"/>
      </c:barChart>
      <c:catAx>
        <c:axId val="1429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57184"/>
        <c:crosses val="autoZero"/>
        <c:auto val="1"/>
        <c:lblAlgn val="ctr"/>
        <c:lblOffset val="100"/>
        <c:noMultiLvlLbl val="0"/>
      </c:catAx>
      <c:valAx>
        <c:axId val="14295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955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3008512"/>
        <c:axId val="143010048"/>
      </c:barChart>
      <c:catAx>
        <c:axId val="14300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10048"/>
        <c:crosses val="autoZero"/>
        <c:auto val="1"/>
        <c:lblAlgn val="ctr"/>
        <c:lblOffset val="100"/>
        <c:noMultiLvlLbl val="0"/>
      </c:catAx>
      <c:valAx>
        <c:axId val="14301004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00851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89</c:v>
                </c:pt>
                <c:pt idx="1">
                  <c:v>92.5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96.9</c:v>
                </c:pt>
                <c:pt idx="1">
                  <c:v>90.8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053184"/>
        <c:axId val="143054720"/>
      </c:barChart>
      <c:catAx>
        <c:axId val="14305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54720"/>
        <c:crosses val="autoZero"/>
        <c:auto val="1"/>
        <c:lblAlgn val="ctr"/>
        <c:lblOffset val="100"/>
        <c:noMultiLvlLbl val="0"/>
      </c:catAx>
      <c:valAx>
        <c:axId val="143054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53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2497</c:v>
                </c:pt>
                <c:pt idx="1">
                  <c:v>2204</c:v>
                </c:pt>
                <c:pt idx="2">
                  <c:v>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080064"/>
        <c:axId val="143110528"/>
      </c:barChart>
      <c:catAx>
        <c:axId val="1430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10528"/>
        <c:crosses val="autoZero"/>
        <c:auto val="1"/>
        <c:lblAlgn val="ctr"/>
        <c:lblOffset val="100"/>
        <c:noMultiLvlLbl val="0"/>
      </c:catAx>
      <c:valAx>
        <c:axId val="14311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8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262</c:v>
                </c:pt>
                <c:pt idx="1">
                  <c:v>275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410</c:v>
                </c:pt>
                <c:pt idx="1">
                  <c:v>469</c:v>
                </c:pt>
                <c:pt idx="2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591296"/>
        <c:axId val="143592832"/>
      </c:barChart>
      <c:catAx>
        <c:axId val="1435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92832"/>
        <c:crosses val="autoZero"/>
        <c:auto val="1"/>
        <c:lblAlgn val="ctr"/>
        <c:lblOffset val="100"/>
        <c:noMultiLvlLbl val="0"/>
      </c:catAx>
      <c:valAx>
        <c:axId val="14359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9129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674</c:v>
                </c:pt>
                <c:pt idx="1">
                  <c:v>938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298</c:v>
                </c:pt>
                <c:pt idx="1">
                  <c:v>324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329536"/>
        <c:axId val="139331072"/>
      </c:barChart>
      <c:catAx>
        <c:axId val="13932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31072"/>
        <c:crosses val="autoZero"/>
        <c:auto val="1"/>
        <c:lblAlgn val="ctr"/>
        <c:lblOffset val="100"/>
        <c:noMultiLvlLbl val="0"/>
      </c:catAx>
      <c:valAx>
        <c:axId val="13933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2953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715</c:v>
                </c:pt>
                <c:pt idx="1">
                  <c:v>583</c:v>
                </c:pt>
                <c:pt idx="2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836</c:v>
                </c:pt>
                <c:pt idx="1">
                  <c:v>1212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328768"/>
        <c:axId val="143330304"/>
      </c:barChart>
      <c:catAx>
        <c:axId val="1433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30304"/>
        <c:crosses val="autoZero"/>
        <c:auto val="1"/>
        <c:lblAlgn val="ctr"/>
        <c:lblOffset val="100"/>
        <c:noMultiLvlLbl val="0"/>
      </c:catAx>
      <c:valAx>
        <c:axId val="14333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28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2.5731959213560507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2.485765182894176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2.4584430771248402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2.3983344444323014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2.5119944044327385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3.345318630397482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3.7070633107834885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4.1507743084775024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4.0830154861695505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3.747500027322106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3.4234598528977824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3.3212751773204667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3.4283778319362628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3.5884853717445706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3.146413700396717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1.7005278630834637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1.350258467120578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1.0513546300040437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453568"/>
        <c:axId val="143459456"/>
      </c:barChart>
      <c:catAx>
        <c:axId val="1434535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3459456"/>
        <c:crosses val="autoZero"/>
        <c:auto val="1"/>
        <c:lblAlgn val="ctr"/>
        <c:lblOffset val="100"/>
        <c:noMultiLvlLbl val="0"/>
      </c:catAx>
      <c:valAx>
        <c:axId val="143459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34535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2.7398607665489996</c:v>
                </c:pt>
                <c:pt idx="1">
                  <c:v>2.6950525130872887</c:v>
                </c:pt>
                <c:pt idx="2">
                  <c:v>2.5529775630867424</c:v>
                </c:pt>
                <c:pt idx="3">
                  <c:v>2.5130872886635118</c:v>
                </c:pt>
                <c:pt idx="4">
                  <c:v>2.6568015650102184</c:v>
                </c:pt>
                <c:pt idx="5">
                  <c:v>3.1999650277046152</c:v>
                </c:pt>
                <c:pt idx="6">
                  <c:v>3.4999617490519226</c:v>
                </c:pt>
                <c:pt idx="7">
                  <c:v>3.9491371678998042</c:v>
                </c:pt>
                <c:pt idx="8">
                  <c:v>3.9185364094381483</c:v>
                </c:pt>
                <c:pt idx="9">
                  <c:v>3.5633490344367824</c:v>
                </c:pt>
                <c:pt idx="10">
                  <c:v>3.1305668790505026</c:v>
                </c:pt>
                <c:pt idx="11">
                  <c:v>2.9873990448191825</c:v>
                </c:pt>
                <c:pt idx="12">
                  <c:v>2.8901323482803467</c:v>
                </c:pt>
                <c:pt idx="13">
                  <c:v>2.7600791248183083</c:v>
                </c:pt>
                <c:pt idx="14">
                  <c:v>2.13221713423897</c:v>
                </c:pt>
                <c:pt idx="15">
                  <c:v>1.0726658725041256</c:v>
                </c:pt>
                <c:pt idx="16">
                  <c:v>0.77485491961836483</c:v>
                </c:pt>
                <c:pt idx="17">
                  <c:v>0.49179790384804534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492224"/>
        <c:axId val="143493760"/>
      </c:barChart>
      <c:catAx>
        <c:axId val="1434922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3493760"/>
        <c:crosses val="autoZero"/>
        <c:auto val="1"/>
        <c:lblAlgn val="ctr"/>
        <c:lblOffset val="100"/>
        <c:noMultiLvlLbl val="0"/>
      </c:catAx>
      <c:valAx>
        <c:axId val="14349376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92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0.92834807577656364</c:v>
                </c:pt>
                <c:pt idx="1">
                  <c:v>0.8259546209186498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0.89306354865006277</c:v>
                </c:pt>
                <c:pt idx="1">
                  <c:v>0.38323187603763142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2.0586696516565475</c:v>
                </c:pt>
                <c:pt idx="1">
                  <c:v>0.88821250691754283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12.629427295623502</c:v>
                </c:pt>
                <c:pt idx="1">
                  <c:v>10.506364139457665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49.346019540327781</c:v>
                </c:pt>
                <c:pt idx="1">
                  <c:v>59.251521859435528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7.9390186034627508</c:v>
                </c:pt>
                <c:pt idx="1">
                  <c:v>6.9825677919203102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26.205453284502795</c:v>
                </c:pt>
                <c:pt idx="1">
                  <c:v>21.162147205312674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733888"/>
        <c:axId val="143735424"/>
      </c:barChart>
      <c:catAx>
        <c:axId val="14373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735424"/>
        <c:crosses val="autoZero"/>
        <c:auto val="1"/>
        <c:lblAlgn val="ctr"/>
        <c:lblOffset val="100"/>
        <c:noMultiLvlLbl val="0"/>
      </c:catAx>
      <c:valAx>
        <c:axId val="143735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7338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16.962123885191449</c:v>
                </c:pt>
                <c:pt idx="1">
                  <c:v>13.525179856115107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23.518962391560915</c:v>
                </c:pt>
                <c:pt idx="1">
                  <c:v>28.544548976203654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58.411709596174667</c:v>
                </c:pt>
                <c:pt idx="1">
                  <c:v>56.841449916989482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1.107204127072966</c:v>
                </c:pt>
                <c:pt idx="1">
                  <c:v>1.0888212506917543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802752"/>
        <c:axId val="143804288"/>
      </c:barChart>
      <c:catAx>
        <c:axId val="14380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804288"/>
        <c:crosses val="autoZero"/>
        <c:auto val="1"/>
        <c:lblAlgn val="ctr"/>
        <c:lblOffset val="100"/>
        <c:noMultiLvlLbl val="0"/>
      </c:catAx>
      <c:valAx>
        <c:axId val="143804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802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20</c:v>
                </c:pt>
                <c:pt idx="1">
                  <c:v>9</c:v>
                </c:pt>
                <c:pt idx="2">
                  <c:v>66</c:v>
                </c:pt>
                <c:pt idx="3">
                  <c:v>92</c:v>
                </c:pt>
                <c:pt idx="4">
                  <c:v>84</c:v>
                </c:pt>
                <c:pt idx="5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10</c:v>
                </c:pt>
                <c:pt idx="1">
                  <c:v>14</c:v>
                </c:pt>
                <c:pt idx="2">
                  <c:v>47</c:v>
                </c:pt>
                <c:pt idx="3">
                  <c:v>45</c:v>
                </c:pt>
                <c:pt idx="4">
                  <c:v>18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3835136"/>
        <c:axId val="143836672"/>
      </c:barChart>
      <c:catAx>
        <c:axId val="143835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836672"/>
        <c:crosses val="autoZero"/>
        <c:auto val="1"/>
        <c:lblAlgn val="ctr"/>
        <c:lblOffset val="100"/>
        <c:noMultiLvlLbl val="0"/>
      </c:catAx>
      <c:valAx>
        <c:axId val="143836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83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</c:v>
                </c:pt>
                <c:pt idx="1">
                  <c:v>0.2</c:v>
                </c:pt>
                <c:pt idx="3">
                  <c:v>0.35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3873152"/>
        <c:axId val="143874688"/>
      </c:barChart>
      <c:catAx>
        <c:axId val="14387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874688"/>
        <c:crosses val="autoZero"/>
        <c:auto val="1"/>
        <c:lblAlgn val="ctr"/>
        <c:lblOffset val="100"/>
        <c:noMultiLvlLbl val="0"/>
      </c:catAx>
      <c:valAx>
        <c:axId val="1438746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8731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62.927856766719323</c:v>
                </c:pt>
                <c:pt idx="2">
                  <c:v>16.366906474820144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37.072143233280677</c:v>
                </c:pt>
                <c:pt idx="2">
                  <c:v>83.633093525179859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269312"/>
        <c:axId val="144270848"/>
      </c:barChart>
      <c:catAx>
        <c:axId val="14426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270848"/>
        <c:crosses val="autoZero"/>
        <c:auto val="1"/>
        <c:lblAlgn val="ctr"/>
        <c:lblOffset val="100"/>
        <c:noMultiLvlLbl val="0"/>
      </c:catAx>
      <c:valAx>
        <c:axId val="1442708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2693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6.1</c:v>
                </c:pt>
                <c:pt idx="1">
                  <c:v>8.4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332672"/>
        <c:axId val="144334208"/>
      </c:barChart>
      <c:catAx>
        <c:axId val="1443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34208"/>
        <c:crosses val="autoZero"/>
        <c:auto val="1"/>
        <c:lblAlgn val="ctr"/>
        <c:lblOffset val="100"/>
        <c:noMultiLvlLbl val="0"/>
      </c:catAx>
      <c:valAx>
        <c:axId val="14433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33267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1010</c:v>
                </c:pt>
                <c:pt idx="1">
                  <c:v>1007</c:v>
                </c:pt>
                <c:pt idx="2">
                  <c:v>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1061</c:v>
                </c:pt>
                <c:pt idx="1">
                  <c:v>1093</c:v>
                </c:pt>
                <c:pt idx="2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008320"/>
        <c:axId val="144009856"/>
      </c:barChart>
      <c:catAx>
        <c:axId val="1440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009856"/>
        <c:crosses val="autoZero"/>
        <c:auto val="1"/>
        <c:lblAlgn val="ctr"/>
        <c:lblOffset val="100"/>
        <c:noMultiLvlLbl val="0"/>
      </c:catAx>
      <c:valAx>
        <c:axId val="144009856"/>
        <c:scaling>
          <c:orientation val="minMax"/>
          <c:max val="1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008320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4231</c:v>
                </c:pt>
                <c:pt idx="1">
                  <c:v>3565</c:v>
                </c:pt>
                <c:pt idx="2">
                  <c:v>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2487</c:v>
                </c:pt>
                <c:pt idx="1">
                  <c:v>2081</c:v>
                </c:pt>
                <c:pt idx="2">
                  <c:v>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378048"/>
        <c:axId val="141886592"/>
      </c:barChart>
      <c:catAx>
        <c:axId val="13937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86592"/>
        <c:crosses val="autoZero"/>
        <c:auto val="1"/>
        <c:lblAlgn val="ctr"/>
        <c:lblOffset val="100"/>
        <c:noMultiLvlLbl val="0"/>
      </c:catAx>
      <c:valAx>
        <c:axId val="14188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78048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1331</c:v>
                </c:pt>
                <c:pt idx="1">
                  <c:v>1460</c:v>
                </c:pt>
                <c:pt idx="2">
                  <c:v>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1311</c:v>
                </c:pt>
                <c:pt idx="1">
                  <c:v>1530</c:v>
                </c:pt>
                <c:pt idx="2">
                  <c:v>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057088"/>
        <c:axId val="144058624"/>
      </c:barChart>
      <c:catAx>
        <c:axId val="1440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058624"/>
        <c:crosses val="autoZero"/>
        <c:auto val="1"/>
        <c:lblAlgn val="ctr"/>
        <c:lblOffset val="100"/>
        <c:noMultiLvlLbl val="0"/>
      </c:catAx>
      <c:valAx>
        <c:axId val="14405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057088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28.173575129533678</c:v>
                </c:pt>
                <c:pt idx="1">
                  <c:v>35.627648895828685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23.445595854922281</c:v>
                </c:pt>
                <c:pt idx="1">
                  <c:v>26.239404416685257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17.616580310880828</c:v>
                </c:pt>
                <c:pt idx="1">
                  <c:v>17.532902074503681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15.932642487046634</c:v>
                </c:pt>
                <c:pt idx="1">
                  <c:v>13.757528440776264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8.2037996545768568</c:v>
                </c:pt>
                <c:pt idx="1">
                  <c:v>4.4097144769127814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6.6278065630397229</c:v>
                </c:pt>
                <c:pt idx="1">
                  <c:v>2.4328016952933305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4153984"/>
        <c:axId val="144176256"/>
      </c:barChart>
      <c:catAx>
        <c:axId val="144153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176256"/>
        <c:crosses val="autoZero"/>
        <c:auto val="1"/>
        <c:lblAlgn val="ctr"/>
        <c:lblOffset val="100"/>
        <c:noMultiLvlLbl val="0"/>
      </c:catAx>
      <c:valAx>
        <c:axId val="1441762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153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53.58</c:v>
                </c:pt>
                <c:pt idx="1">
                  <c:v>38.76</c:v>
                </c:pt>
                <c:pt idx="2">
                  <c:v>6.18</c:v>
                </c:pt>
                <c:pt idx="3">
                  <c:v>1.02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55.22</c:v>
                </c:pt>
                <c:pt idx="1">
                  <c:v>35.83</c:v>
                </c:pt>
                <c:pt idx="2">
                  <c:v>7.2</c:v>
                </c:pt>
                <c:pt idx="3">
                  <c:v>1.28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4217216"/>
        <c:axId val="144218752"/>
      </c:barChart>
      <c:catAx>
        <c:axId val="14421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18752"/>
        <c:crosses val="autoZero"/>
        <c:auto val="1"/>
        <c:lblAlgn val="ctr"/>
        <c:lblOffset val="100"/>
        <c:noMultiLvlLbl val="0"/>
      </c:catAx>
      <c:valAx>
        <c:axId val="14421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17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73999</c:v>
                </c:pt>
                <c:pt idx="1">
                  <c:v>85002</c:v>
                </c:pt>
                <c:pt idx="2">
                  <c:v>97578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235520"/>
        <c:axId val="144442112"/>
      </c:barChart>
      <c:catAx>
        <c:axId val="14423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442112"/>
        <c:crosses val="autoZero"/>
        <c:auto val="1"/>
        <c:lblAlgn val="ctr"/>
        <c:lblOffset val="100"/>
        <c:noMultiLvlLbl val="0"/>
      </c:catAx>
      <c:valAx>
        <c:axId val="14444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3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35271</c:v>
                </c:pt>
                <c:pt idx="1">
                  <c:v>36397</c:v>
                </c:pt>
                <c:pt idx="2">
                  <c:v>37405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35406</c:v>
                </c:pt>
                <c:pt idx="1">
                  <c:v>36236</c:v>
                </c:pt>
                <c:pt idx="2">
                  <c:v>36801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480512"/>
        <c:axId val="144490496"/>
      </c:barChart>
      <c:catAx>
        <c:axId val="1444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490496"/>
        <c:crosses val="autoZero"/>
        <c:auto val="1"/>
        <c:lblAlgn val="ctr"/>
        <c:lblOffset val="100"/>
        <c:noMultiLvlLbl val="0"/>
      </c:catAx>
      <c:valAx>
        <c:axId val="14449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480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9.6</c:v>
                </c:pt>
                <c:pt idx="1">
                  <c:v>68.2</c:v>
                </c:pt>
                <c:pt idx="2">
                  <c:v>0</c:v>
                </c:pt>
                <c:pt idx="3">
                  <c:v>22.200000000000003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95.443473276973776</c:v>
                </c:pt>
                <c:pt idx="1">
                  <c:v>98.437262934304357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4.5565267230262219</c:v>
                </c:pt>
                <c:pt idx="1">
                  <c:v>1.5627370656956456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4338048"/>
        <c:axId val="134339584"/>
      </c:barChart>
      <c:catAx>
        <c:axId val="134338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339584"/>
        <c:crosses val="autoZero"/>
        <c:auto val="1"/>
        <c:lblAlgn val="ctr"/>
        <c:lblOffset val="100"/>
        <c:noMultiLvlLbl val="0"/>
      </c:catAx>
      <c:valAx>
        <c:axId val="1343395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3380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124</c:v>
                </c:pt>
                <c:pt idx="1">
                  <c:v>174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661888"/>
        <c:axId val="144667776"/>
      </c:barChart>
      <c:catAx>
        <c:axId val="1446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67776"/>
        <c:crosses val="autoZero"/>
        <c:auto val="1"/>
        <c:lblAlgn val="ctr"/>
        <c:lblOffset val="100"/>
        <c:noMultiLvlLbl val="0"/>
      </c:catAx>
      <c:valAx>
        <c:axId val="14466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61888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5.6</c:v>
                </c:pt>
                <c:pt idx="1">
                  <c:v>7.8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696448"/>
        <c:axId val="144697984"/>
      </c:barChart>
      <c:catAx>
        <c:axId val="14469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97984"/>
        <c:crosses val="autoZero"/>
        <c:auto val="1"/>
        <c:lblAlgn val="ctr"/>
        <c:lblOffset val="100"/>
        <c:noMultiLvlLbl val="0"/>
      </c:catAx>
      <c:valAx>
        <c:axId val="14469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9644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7.6</c:v>
                </c:pt>
                <c:pt idx="1">
                  <c:v>6.5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14368"/>
        <c:axId val="144720256"/>
      </c:barChart>
      <c:catAx>
        <c:axId val="14471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720256"/>
        <c:crosses val="autoZero"/>
        <c:auto val="1"/>
        <c:lblAlgn val="ctr"/>
        <c:lblOffset val="100"/>
        <c:noMultiLvlLbl val="0"/>
      </c:catAx>
      <c:valAx>
        <c:axId val="1447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71436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12.5</c:v>
                </c:pt>
                <c:pt idx="1">
                  <c:v>52.4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2.97</c:v>
                </c:pt>
                <c:pt idx="1">
                  <c:v>0.99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2.83</c:v>
                </c:pt>
                <c:pt idx="1">
                  <c:v>0.91</c:v>
                </c:pt>
                <c:pt idx="2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5033088"/>
        <c:axId val="145034624"/>
      </c:barChart>
      <c:catAx>
        <c:axId val="14503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034624"/>
        <c:crosses val="autoZero"/>
        <c:auto val="1"/>
        <c:lblAlgn val="ctr"/>
        <c:lblOffset val="100"/>
        <c:noMultiLvlLbl val="0"/>
      </c:catAx>
      <c:valAx>
        <c:axId val="1450346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0330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80320"/>
        <c:axId val="145081856"/>
      </c:barChart>
      <c:catAx>
        <c:axId val="14508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81856"/>
        <c:crosses val="autoZero"/>
        <c:auto val="1"/>
        <c:lblAlgn val="ctr"/>
        <c:lblOffset val="100"/>
        <c:noMultiLvlLbl val="0"/>
      </c:catAx>
      <c:valAx>
        <c:axId val="14508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803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14.1</c:v>
                </c:pt>
                <c:pt idx="1">
                  <c:v>12.3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2.9</c:v>
                </c:pt>
                <c:pt idx="1">
                  <c:v>2.6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83</c:v>
                </c:pt>
                <c:pt idx="1">
                  <c:v>85.2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4911744"/>
        <c:axId val="144934016"/>
      </c:barChart>
      <c:catAx>
        <c:axId val="14491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934016"/>
        <c:crosses val="autoZero"/>
        <c:auto val="1"/>
        <c:lblAlgn val="ctr"/>
        <c:lblOffset val="100"/>
        <c:noMultiLvlLbl val="0"/>
      </c:catAx>
      <c:valAx>
        <c:axId val="144934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4911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5420</c:v>
                </c:pt>
                <c:pt idx="1">
                  <c:v>10143</c:v>
                </c:pt>
                <c:pt idx="2">
                  <c:v>14985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16158</c:v>
                </c:pt>
                <c:pt idx="1">
                  <c:v>37718</c:v>
                </c:pt>
                <c:pt idx="2">
                  <c:v>85353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952320"/>
        <c:axId val="144954112"/>
      </c:barChart>
      <c:catAx>
        <c:axId val="14495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54112"/>
        <c:crosses val="autoZero"/>
        <c:auto val="1"/>
        <c:lblAlgn val="ctr"/>
        <c:lblOffset val="100"/>
        <c:noMultiLvlLbl val="0"/>
      </c:catAx>
      <c:valAx>
        <c:axId val="144954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95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14934</c:v>
                </c:pt>
                <c:pt idx="1">
                  <c:v>30755</c:v>
                </c:pt>
                <c:pt idx="2">
                  <c:v>49816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45022</c:v>
                </c:pt>
                <c:pt idx="1">
                  <c:v>109128</c:v>
                </c:pt>
                <c:pt idx="2">
                  <c:v>221677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09280"/>
        <c:axId val="145015168"/>
      </c:barChart>
      <c:catAx>
        <c:axId val="14500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15168"/>
        <c:crosses val="autoZero"/>
        <c:auto val="1"/>
        <c:lblAlgn val="ctr"/>
        <c:lblOffset val="100"/>
        <c:noMultiLvlLbl val="0"/>
      </c:catAx>
      <c:valAx>
        <c:axId val="145015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00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2.8</c:v>
                </c:pt>
                <c:pt idx="1">
                  <c:v>3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2.9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5111296"/>
        <c:axId val="145137664"/>
      </c:barChart>
      <c:catAx>
        <c:axId val="14511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37664"/>
        <c:crosses val="autoZero"/>
        <c:auto val="1"/>
        <c:lblAlgn val="ctr"/>
        <c:lblOffset val="100"/>
        <c:noMultiLvlLbl val="0"/>
      </c:catAx>
      <c:valAx>
        <c:axId val="145137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11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41.1</c:v>
                </c:pt>
                <c:pt idx="2">
                  <c:v>42.3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5438208"/>
        <c:axId val="145439744"/>
      </c:barChart>
      <c:catAx>
        <c:axId val="1454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39744"/>
        <c:crosses val="autoZero"/>
        <c:auto val="1"/>
        <c:lblAlgn val="ctr"/>
        <c:lblOffset val="100"/>
        <c:noMultiLvlLbl val="0"/>
      </c:catAx>
      <c:valAx>
        <c:axId val="145439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382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294.41500000000002</c:v>
                </c:pt>
                <c:pt idx="1">
                  <c:v>294.41500000000002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233024"/>
        <c:axId val="145234560"/>
      </c:barChart>
      <c:catAx>
        <c:axId val="145233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34560"/>
        <c:crosses val="autoZero"/>
        <c:auto val="1"/>
        <c:lblAlgn val="ctr"/>
        <c:lblOffset val="100"/>
        <c:noMultiLvlLbl val="0"/>
      </c:catAx>
      <c:valAx>
        <c:axId val="145234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3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5022.22</c:v>
                </c:pt>
                <c:pt idx="1">
                  <c:v>262.5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293696"/>
        <c:axId val="145295232"/>
      </c:barChart>
      <c:catAx>
        <c:axId val="14529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95232"/>
        <c:crosses val="autoZero"/>
        <c:auto val="1"/>
        <c:lblAlgn val="ctr"/>
        <c:lblOffset val="100"/>
        <c:noMultiLvlLbl val="0"/>
      </c:catAx>
      <c:valAx>
        <c:axId val="14529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9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46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32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21344"/>
        <c:axId val="145335424"/>
      </c:barChart>
      <c:catAx>
        <c:axId val="14532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35424"/>
        <c:crosses val="autoZero"/>
        <c:auto val="1"/>
        <c:lblAlgn val="ctr"/>
        <c:lblOffset val="100"/>
        <c:noMultiLvlLbl val="0"/>
      </c:catAx>
      <c:valAx>
        <c:axId val="14533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321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11.8</c:v>
                </c:pt>
                <c:pt idx="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</c:v>
                </c:pt>
                <c:pt idx="1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34.200000000000003</c:v>
                </c:pt>
                <c:pt idx="1">
                  <c:v>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2401920"/>
        <c:axId val="142403456"/>
      </c:barChart>
      <c:catAx>
        <c:axId val="14240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403456"/>
        <c:crosses val="autoZero"/>
        <c:auto val="1"/>
        <c:lblAlgn val="ctr"/>
        <c:lblOffset val="100"/>
        <c:noMultiLvlLbl val="0"/>
      </c:catAx>
      <c:valAx>
        <c:axId val="142403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4019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5119</c:v>
                </c:pt>
                <c:pt idx="1">
                  <c:v>6045</c:v>
                </c:pt>
                <c:pt idx="2">
                  <c:v>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4240</c:v>
                </c:pt>
                <c:pt idx="1">
                  <c:v>5447</c:v>
                </c:pt>
                <c:pt idx="2">
                  <c:v>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649408"/>
        <c:axId val="141650944"/>
      </c:barChart>
      <c:catAx>
        <c:axId val="14164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50944"/>
        <c:crosses val="autoZero"/>
        <c:auto val="1"/>
        <c:lblAlgn val="ctr"/>
        <c:lblOffset val="100"/>
        <c:noMultiLvlLbl val="0"/>
      </c:catAx>
      <c:valAx>
        <c:axId val="14165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49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674</c:v>
                </c:pt>
                <c:pt idx="1">
                  <c:v>938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298</c:v>
                </c:pt>
                <c:pt idx="1">
                  <c:v>324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691520"/>
        <c:axId val="141701504"/>
      </c:barChart>
      <c:catAx>
        <c:axId val="14169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01504"/>
        <c:crosses val="autoZero"/>
        <c:auto val="1"/>
        <c:lblAlgn val="ctr"/>
        <c:lblOffset val="100"/>
        <c:noMultiLvlLbl val="0"/>
      </c:catAx>
      <c:valAx>
        <c:axId val="14170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691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4231</c:v>
                </c:pt>
                <c:pt idx="1">
                  <c:v>3565</c:v>
                </c:pt>
                <c:pt idx="2">
                  <c:v>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2487</c:v>
                </c:pt>
                <c:pt idx="1">
                  <c:v>2081</c:v>
                </c:pt>
                <c:pt idx="2">
                  <c:v>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716480"/>
        <c:axId val="141738752"/>
      </c:barChart>
      <c:catAx>
        <c:axId val="1417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38752"/>
        <c:crosses val="autoZero"/>
        <c:auto val="1"/>
        <c:lblAlgn val="ctr"/>
        <c:lblOffset val="100"/>
        <c:noMultiLvlLbl val="0"/>
      </c:catAx>
      <c:valAx>
        <c:axId val="14173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716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12.5</c:v>
                </c:pt>
                <c:pt idx="1">
                  <c:v>52.4</c:v>
                </c:pt>
                <c:pt idx="2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11.8</c:v>
                </c:pt>
                <c:pt idx="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</c:v>
                </c:pt>
                <c:pt idx="1">
                  <c:v>49.6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34.200000000000003</c:v>
                </c:pt>
                <c:pt idx="1">
                  <c:v>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6679680"/>
        <c:axId val="146681216"/>
      </c:barChart>
      <c:catAx>
        <c:axId val="14667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681216"/>
        <c:crosses val="autoZero"/>
        <c:auto val="1"/>
        <c:lblAlgn val="ctr"/>
        <c:lblOffset val="100"/>
        <c:noMultiLvlLbl val="0"/>
      </c:catAx>
      <c:valAx>
        <c:axId val="146681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796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14.1</c:v>
                </c:pt>
                <c:pt idx="1">
                  <c:v>12.3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2.9</c:v>
                </c:pt>
                <c:pt idx="1">
                  <c:v>2.6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83</c:v>
                </c:pt>
                <c:pt idx="1">
                  <c:v>85.2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6421632"/>
        <c:axId val="146423168"/>
      </c:barChart>
      <c:catAx>
        <c:axId val="14642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23168"/>
        <c:crosses val="autoZero"/>
        <c:auto val="1"/>
        <c:lblAlgn val="ctr"/>
        <c:lblOffset val="100"/>
        <c:noMultiLvlLbl val="0"/>
      </c:catAx>
      <c:valAx>
        <c:axId val="14642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642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16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6445824"/>
        <c:axId val="146447360"/>
      </c:barChart>
      <c:catAx>
        <c:axId val="14644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447360"/>
        <c:crosses val="autoZero"/>
        <c:auto val="1"/>
        <c:lblAlgn val="ctr"/>
        <c:lblOffset val="100"/>
        <c:noMultiLvlLbl val="0"/>
      </c:catAx>
      <c:valAx>
        <c:axId val="14644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445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802</c:v>
                </c:pt>
                <c:pt idx="1">
                  <c:v>708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488</c:v>
                </c:pt>
                <c:pt idx="1">
                  <c:v>1933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503552"/>
        <c:axId val="146505088"/>
      </c:barChart>
      <c:catAx>
        <c:axId val="14650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505088"/>
        <c:crosses val="autoZero"/>
        <c:auto val="1"/>
        <c:lblAlgn val="ctr"/>
        <c:lblOffset val="100"/>
        <c:noMultiLvlLbl val="0"/>
      </c:catAx>
      <c:valAx>
        <c:axId val="14650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503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187</c:v>
                </c:pt>
                <c:pt idx="1">
                  <c:v>157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103</c:v>
                </c:pt>
                <c:pt idx="1">
                  <c:v>463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019264"/>
        <c:axId val="147020800"/>
      </c:barChart>
      <c:catAx>
        <c:axId val="14701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020800"/>
        <c:crosses val="autoZero"/>
        <c:auto val="1"/>
        <c:lblAlgn val="ctr"/>
        <c:lblOffset val="100"/>
        <c:noMultiLvlLbl val="0"/>
      </c:catAx>
      <c:valAx>
        <c:axId val="14702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19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7231</c:v>
                </c:pt>
                <c:pt idx="1">
                  <c:v>6250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63936"/>
        <c:axId val="147065472"/>
      </c:barChart>
      <c:catAx>
        <c:axId val="147063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065472"/>
        <c:crosses val="autoZero"/>
        <c:auto val="1"/>
        <c:lblAlgn val="ctr"/>
        <c:lblOffset val="100"/>
        <c:noMultiLvlLbl val="0"/>
      </c:catAx>
      <c:valAx>
        <c:axId val="14706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63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16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2039680"/>
        <c:axId val="142049664"/>
      </c:barChart>
      <c:catAx>
        <c:axId val="14203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049664"/>
        <c:crosses val="autoZero"/>
        <c:auto val="1"/>
        <c:lblAlgn val="ctr"/>
        <c:lblOffset val="100"/>
        <c:noMultiLvlLbl val="0"/>
      </c:catAx>
      <c:valAx>
        <c:axId val="14204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039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1635</c:v>
                </c:pt>
                <c:pt idx="1">
                  <c:v>1233</c:v>
                </c:pt>
                <c:pt idx="2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90048"/>
        <c:axId val="147104128"/>
      </c:barChart>
      <c:catAx>
        <c:axId val="14709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04128"/>
        <c:crosses val="autoZero"/>
        <c:auto val="1"/>
        <c:lblAlgn val="ctr"/>
        <c:lblOffset val="100"/>
        <c:noMultiLvlLbl val="0"/>
      </c:catAx>
      <c:valAx>
        <c:axId val="14710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9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155</c:v>
                </c:pt>
                <c:pt idx="1">
                  <c:v>124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745984"/>
        <c:axId val="146760064"/>
      </c:barChart>
      <c:catAx>
        <c:axId val="146745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60064"/>
        <c:crosses val="autoZero"/>
        <c:auto val="1"/>
        <c:lblAlgn val="ctr"/>
        <c:lblOffset val="100"/>
        <c:noMultiLvlLbl val="0"/>
      </c:catAx>
      <c:valAx>
        <c:axId val="146760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6745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124</c:v>
                </c:pt>
                <c:pt idx="1">
                  <c:v>174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870656"/>
        <c:axId val="146872192"/>
      </c:barChart>
      <c:catAx>
        <c:axId val="1468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72192"/>
        <c:crosses val="autoZero"/>
        <c:auto val="1"/>
        <c:lblAlgn val="ctr"/>
        <c:lblOffset val="100"/>
        <c:noMultiLvlLbl val="0"/>
      </c:catAx>
      <c:valAx>
        <c:axId val="14687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7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76</c:v>
                </c:pt>
                <c:pt idx="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914688"/>
        <c:axId val="146916480"/>
      </c:barChart>
      <c:catAx>
        <c:axId val="14691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16480"/>
        <c:crosses val="autoZero"/>
        <c:auto val="1"/>
        <c:lblAlgn val="ctr"/>
        <c:lblOffset val="100"/>
        <c:noMultiLvlLbl val="0"/>
      </c:catAx>
      <c:valAx>
        <c:axId val="146916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1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294.41500000000002</c:v>
                </c:pt>
                <c:pt idx="1">
                  <c:v>294.41500000000002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934400"/>
        <c:axId val="146948480"/>
      </c:barChart>
      <c:catAx>
        <c:axId val="14693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48480"/>
        <c:crosses val="autoZero"/>
        <c:auto val="1"/>
        <c:lblAlgn val="ctr"/>
        <c:lblOffset val="100"/>
        <c:noMultiLvlLbl val="0"/>
      </c:catAx>
      <c:valAx>
        <c:axId val="146948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3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985344"/>
        <c:axId val="146986880"/>
      </c:barChart>
      <c:catAx>
        <c:axId val="1469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86880"/>
        <c:crosses val="autoZero"/>
        <c:auto val="1"/>
        <c:lblAlgn val="ctr"/>
        <c:lblOffset val="100"/>
        <c:noMultiLvlLbl val="0"/>
      </c:catAx>
      <c:valAx>
        <c:axId val="14698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5.9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54816"/>
        <c:axId val="147156352"/>
      </c:barChart>
      <c:catAx>
        <c:axId val="1471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56352"/>
        <c:crosses val="autoZero"/>
        <c:auto val="1"/>
        <c:lblAlgn val="ctr"/>
        <c:lblOffset val="100"/>
        <c:noMultiLvlLbl val="0"/>
      </c:catAx>
      <c:valAx>
        <c:axId val="14715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5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6.1</c:v>
                </c:pt>
                <c:pt idx="1">
                  <c:v>8.4</c:v>
                </c:pt>
                <c:pt idx="2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76832"/>
        <c:axId val="147186816"/>
      </c:barChart>
      <c:catAx>
        <c:axId val="14717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86816"/>
        <c:crosses val="autoZero"/>
        <c:auto val="1"/>
        <c:lblAlgn val="ctr"/>
        <c:lblOffset val="100"/>
        <c:noMultiLvlLbl val="0"/>
      </c:catAx>
      <c:valAx>
        <c:axId val="147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176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18.387777182763028</c:v>
                </c:pt>
                <c:pt idx="1">
                  <c:v>63.543567829859782</c:v>
                </c:pt>
                <c:pt idx="2">
                  <c:v>18.068654987377187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101</c:v>
                </c:pt>
                <c:pt idx="1">
                  <c:v>92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400192"/>
        <c:axId val="147401728"/>
      </c:barChart>
      <c:catAx>
        <c:axId val="14740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01728"/>
        <c:crosses val="autoZero"/>
        <c:auto val="1"/>
        <c:lblAlgn val="ctr"/>
        <c:lblOffset val="100"/>
        <c:noMultiLvlLbl val="0"/>
      </c:catAx>
      <c:valAx>
        <c:axId val="14740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400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802</c:v>
                </c:pt>
                <c:pt idx="1">
                  <c:v>708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488</c:v>
                </c:pt>
                <c:pt idx="1">
                  <c:v>1933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150272"/>
        <c:axId val="142160256"/>
      </c:barChart>
      <c:catAx>
        <c:axId val="14215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160256"/>
        <c:crosses val="autoZero"/>
        <c:auto val="1"/>
        <c:lblAlgn val="ctr"/>
        <c:lblOffset val="100"/>
        <c:noMultiLvlLbl val="0"/>
      </c:catAx>
      <c:valAx>
        <c:axId val="14216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15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444864"/>
        <c:axId val="147446400"/>
      </c:barChart>
      <c:catAx>
        <c:axId val="1474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46400"/>
        <c:crosses val="autoZero"/>
        <c:auto val="1"/>
        <c:lblAlgn val="ctr"/>
        <c:lblOffset val="100"/>
        <c:noMultiLvlLbl val="0"/>
      </c:catAx>
      <c:valAx>
        <c:axId val="14744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444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89</c:v>
                </c:pt>
                <c:pt idx="1">
                  <c:v>92.5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96.9</c:v>
                </c:pt>
                <c:pt idx="1">
                  <c:v>90.8</c:v>
                </c:pt>
                <c:pt idx="2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555072"/>
        <c:axId val="147556608"/>
      </c:barChart>
      <c:catAx>
        <c:axId val="14755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56608"/>
        <c:crosses val="autoZero"/>
        <c:auto val="1"/>
        <c:lblAlgn val="ctr"/>
        <c:lblOffset val="100"/>
        <c:noMultiLvlLbl val="0"/>
      </c:catAx>
      <c:valAx>
        <c:axId val="147556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55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2497</c:v>
                </c:pt>
                <c:pt idx="1">
                  <c:v>2204</c:v>
                </c:pt>
                <c:pt idx="2">
                  <c:v>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597952"/>
        <c:axId val="147607936"/>
      </c:barChart>
      <c:catAx>
        <c:axId val="14759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07936"/>
        <c:crosses val="autoZero"/>
        <c:auto val="1"/>
        <c:lblAlgn val="ctr"/>
        <c:lblOffset val="100"/>
        <c:noMultiLvlLbl val="0"/>
      </c:catAx>
      <c:valAx>
        <c:axId val="14760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9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262</c:v>
                </c:pt>
                <c:pt idx="1">
                  <c:v>275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410</c:v>
                </c:pt>
                <c:pt idx="1">
                  <c:v>469</c:v>
                </c:pt>
                <c:pt idx="2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642240"/>
        <c:axId val="147643776"/>
      </c:barChart>
      <c:catAx>
        <c:axId val="1476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43776"/>
        <c:crosses val="autoZero"/>
        <c:auto val="1"/>
        <c:lblAlgn val="ctr"/>
        <c:lblOffset val="100"/>
        <c:noMultiLvlLbl val="0"/>
      </c:catAx>
      <c:valAx>
        <c:axId val="1476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42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715</c:v>
                </c:pt>
                <c:pt idx="1">
                  <c:v>583</c:v>
                </c:pt>
                <c:pt idx="2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836</c:v>
                </c:pt>
                <c:pt idx="1">
                  <c:v>1212</c:v>
                </c:pt>
                <c:pt idx="2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695104"/>
        <c:axId val="147696640"/>
      </c:barChart>
      <c:catAx>
        <c:axId val="1476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96640"/>
        <c:crosses val="autoZero"/>
        <c:auto val="1"/>
        <c:lblAlgn val="ctr"/>
        <c:lblOffset val="100"/>
        <c:noMultiLvlLbl val="0"/>
      </c:catAx>
      <c:valAx>
        <c:axId val="14769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95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2.5731959213560507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2.485765182894176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2.4584430771248402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2.3983344444323014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2.5119944044327385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3.345318630397482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3.7070633107834885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4.1507743084775024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4.0830154861695505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3.747500027322106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3.4234598528977824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3.3212751773204667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3.4283778319362628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3.5884853717445706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3.146413700396717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1.7005278630834637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1.350258467120578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1.0513546300040437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458304"/>
        <c:axId val="149460096"/>
      </c:barChart>
      <c:catAx>
        <c:axId val="1494583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9460096"/>
        <c:crosses val="autoZero"/>
        <c:auto val="1"/>
        <c:lblAlgn val="ctr"/>
        <c:lblOffset val="100"/>
        <c:noMultiLvlLbl val="0"/>
      </c:catAx>
      <c:valAx>
        <c:axId val="1494600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9458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2.7398607665489996</c:v>
                </c:pt>
                <c:pt idx="1">
                  <c:v>2.6950525130872887</c:v>
                </c:pt>
                <c:pt idx="2">
                  <c:v>2.5529775630867424</c:v>
                </c:pt>
                <c:pt idx="3">
                  <c:v>2.5130872886635118</c:v>
                </c:pt>
                <c:pt idx="4">
                  <c:v>2.6568015650102184</c:v>
                </c:pt>
                <c:pt idx="5">
                  <c:v>3.1999650277046152</c:v>
                </c:pt>
                <c:pt idx="6">
                  <c:v>3.4999617490519226</c:v>
                </c:pt>
                <c:pt idx="7">
                  <c:v>3.9491371678998042</c:v>
                </c:pt>
                <c:pt idx="8">
                  <c:v>3.9185364094381483</c:v>
                </c:pt>
                <c:pt idx="9">
                  <c:v>3.5633490344367824</c:v>
                </c:pt>
                <c:pt idx="10">
                  <c:v>3.1305668790505026</c:v>
                </c:pt>
                <c:pt idx="11">
                  <c:v>2.9873990448191825</c:v>
                </c:pt>
                <c:pt idx="12">
                  <c:v>2.8901323482803467</c:v>
                </c:pt>
                <c:pt idx="13">
                  <c:v>2.7600791248183083</c:v>
                </c:pt>
                <c:pt idx="14">
                  <c:v>2.13221713423897</c:v>
                </c:pt>
                <c:pt idx="15">
                  <c:v>1.0726658725041256</c:v>
                </c:pt>
                <c:pt idx="16">
                  <c:v>0.77485491961836483</c:v>
                </c:pt>
                <c:pt idx="17">
                  <c:v>0.49179790384804534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164416"/>
        <c:axId val="149165952"/>
      </c:barChart>
      <c:catAx>
        <c:axId val="1491644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9165952"/>
        <c:crosses val="autoZero"/>
        <c:auto val="1"/>
        <c:lblAlgn val="ctr"/>
        <c:lblOffset val="100"/>
        <c:noMultiLvlLbl val="0"/>
      </c:catAx>
      <c:valAx>
        <c:axId val="1491659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44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0.92834807577656364</c:v>
                </c:pt>
                <c:pt idx="1">
                  <c:v>0.8259546209186498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0.89306354865006277</c:v>
                </c:pt>
                <c:pt idx="1">
                  <c:v>0.38323187603763142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2.0586696516565475</c:v>
                </c:pt>
                <c:pt idx="1">
                  <c:v>0.88821250691754283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12.629427295623502</c:v>
                </c:pt>
                <c:pt idx="1">
                  <c:v>10.506364139457665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49.346019540327781</c:v>
                </c:pt>
                <c:pt idx="1">
                  <c:v>59.251521859435528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7.9390186034627508</c:v>
                </c:pt>
                <c:pt idx="1">
                  <c:v>6.9825677919203102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26.205453284502795</c:v>
                </c:pt>
                <c:pt idx="1">
                  <c:v>21.162147205312674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339520"/>
        <c:axId val="149349504"/>
      </c:barChart>
      <c:catAx>
        <c:axId val="14933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349504"/>
        <c:crosses val="autoZero"/>
        <c:auto val="1"/>
        <c:lblAlgn val="ctr"/>
        <c:lblOffset val="100"/>
        <c:noMultiLvlLbl val="0"/>
      </c:catAx>
      <c:valAx>
        <c:axId val="149349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339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16.962123885191449</c:v>
                </c:pt>
                <c:pt idx="1">
                  <c:v>13.525179856115107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23.518962391560915</c:v>
                </c:pt>
                <c:pt idx="1">
                  <c:v>28.544548976203654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58.411709596174667</c:v>
                </c:pt>
                <c:pt idx="1">
                  <c:v>56.841449916989482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1.107204127072966</c:v>
                </c:pt>
                <c:pt idx="1">
                  <c:v>1.0888212506917543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387904"/>
        <c:axId val="149410176"/>
      </c:barChart>
      <c:catAx>
        <c:axId val="14938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10176"/>
        <c:crosses val="autoZero"/>
        <c:auto val="1"/>
        <c:lblAlgn val="ctr"/>
        <c:lblOffset val="100"/>
        <c:noMultiLvlLbl val="0"/>
      </c:catAx>
      <c:valAx>
        <c:axId val="149410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387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20</c:v>
                </c:pt>
                <c:pt idx="1">
                  <c:v>9</c:v>
                </c:pt>
                <c:pt idx="2">
                  <c:v>66</c:v>
                </c:pt>
                <c:pt idx="3">
                  <c:v>92</c:v>
                </c:pt>
                <c:pt idx="4">
                  <c:v>84</c:v>
                </c:pt>
                <c:pt idx="5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10</c:v>
                </c:pt>
                <c:pt idx="1">
                  <c:v>14</c:v>
                </c:pt>
                <c:pt idx="2">
                  <c:v>47</c:v>
                </c:pt>
                <c:pt idx="3">
                  <c:v>45</c:v>
                </c:pt>
                <c:pt idx="4">
                  <c:v>18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9510400"/>
        <c:axId val="149528576"/>
      </c:barChart>
      <c:catAx>
        <c:axId val="14951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28576"/>
        <c:crosses val="autoZero"/>
        <c:auto val="1"/>
        <c:lblAlgn val="ctr"/>
        <c:lblOffset val="100"/>
        <c:noMultiLvlLbl val="0"/>
      </c:catAx>
      <c:valAx>
        <c:axId val="149528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1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187</c:v>
                </c:pt>
                <c:pt idx="1">
                  <c:v>157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103</c:v>
                </c:pt>
                <c:pt idx="1">
                  <c:v>463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211328"/>
        <c:axId val="142213120"/>
      </c:barChart>
      <c:catAx>
        <c:axId val="14221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213120"/>
        <c:crosses val="autoZero"/>
        <c:auto val="1"/>
        <c:lblAlgn val="ctr"/>
        <c:lblOffset val="100"/>
        <c:noMultiLvlLbl val="0"/>
      </c:catAx>
      <c:valAx>
        <c:axId val="14221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21132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9552512"/>
        <c:axId val="149554304"/>
      </c:barChart>
      <c:catAx>
        <c:axId val="14955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54304"/>
        <c:crosses val="autoZero"/>
        <c:auto val="1"/>
        <c:lblAlgn val="ctr"/>
        <c:lblOffset val="100"/>
        <c:noMultiLvlLbl val="0"/>
      </c:catAx>
      <c:valAx>
        <c:axId val="14955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52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62.927856766719323</c:v>
                </c:pt>
                <c:pt idx="2">
                  <c:v>16.366906474820144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37.072143233280677</c:v>
                </c:pt>
                <c:pt idx="2">
                  <c:v>83.633093525179859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613184"/>
        <c:axId val="149627264"/>
      </c:barChart>
      <c:catAx>
        <c:axId val="149613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627264"/>
        <c:crosses val="autoZero"/>
        <c:auto val="1"/>
        <c:lblAlgn val="ctr"/>
        <c:lblOffset val="100"/>
        <c:noMultiLvlLbl val="0"/>
      </c:catAx>
      <c:valAx>
        <c:axId val="1496272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613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1010</c:v>
                </c:pt>
                <c:pt idx="1">
                  <c:v>1007</c:v>
                </c:pt>
                <c:pt idx="2">
                  <c:v>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1061</c:v>
                </c:pt>
                <c:pt idx="1">
                  <c:v>1093</c:v>
                </c:pt>
                <c:pt idx="2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760256"/>
        <c:axId val="149766144"/>
      </c:barChart>
      <c:catAx>
        <c:axId val="1497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66144"/>
        <c:crosses val="autoZero"/>
        <c:auto val="1"/>
        <c:lblAlgn val="ctr"/>
        <c:lblOffset val="100"/>
        <c:noMultiLvlLbl val="0"/>
      </c:catAx>
      <c:valAx>
        <c:axId val="14976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76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1331</c:v>
                </c:pt>
                <c:pt idx="1">
                  <c:v>1460</c:v>
                </c:pt>
                <c:pt idx="2">
                  <c:v>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1311</c:v>
                </c:pt>
                <c:pt idx="1">
                  <c:v>1530</c:v>
                </c:pt>
                <c:pt idx="2">
                  <c:v>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44896"/>
        <c:axId val="150146432"/>
      </c:barChart>
      <c:catAx>
        <c:axId val="15014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46432"/>
        <c:crosses val="autoZero"/>
        <c:auto val="1"/>
        <c:lblAlgn val="ctr"/>
        <c:lblOffset val="100"/>
        <c:noMultiLvlLbl val="0"/>
      </c:catAx>
      <c:valAx>
        <c:axId val="15014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144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28.173575129533678</c:v>
                </c:pt>
                <c:pt idx="1">
                  <c:v>35.627648895828685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23.445595854922281</c:v>
                </c:pt>
                <c:pt idx="1">
                  <c:v>26.239404416685257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17.616580310880828</c:v>
                </c:pt>
                <c:pt idx="1">
                  <c:v>17.532902074503681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15.932642487046634</c:v>
                </c:pt>
                <c:pt idx="1">
                  <c:v>13.757528440776264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8.2037996545768568</c:v>
                </c:pt>
                <c:pt idx="1">
                  <c:v>4.4097144769127814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6.6278065630397229</c:v>
                </c:pt>
                <c:pt idx="1">
                  <c:v>2.4328016952933305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9913600"/>
        <c:axId val="149915136"/>
      </c:barChart>
      <c:catAx>
        <c:axId val="149913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915136"/>
        <c:crosses val="autoZero"/>
        <c:auto val="1"/>
        <c:lblAlgn val="ctr"/>
        <c:lblOffset val="100"/>
        <c:noMultiLvlLbl val="0"/>
      </c:catAx>
      <c:valAx>
        <c:axId val="149915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913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53.58</c:v>
                </c:pt>
                <c:pt idx="1">
                  <c:v>38.76</c:v>
                </c:pt>
                <c:pt idx="2">
                  <c:v>6.18</c:v>
                </c:pt>
                <c:pt idx="3">
                  <c:v>1.02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55.22</c:v>
                </c:pt>
                <c:pt idx="1">
                  <c:v>35.83</c:v>
                </c:pt>
                <c:pt idx="2">
                  <c:v>7.2</c:v>
                </c:pt>
                <c:pt idx="3">
                  <c:v>1.28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0025728"/>
        <c:axId val="150027264"/>
      </c:barChart>
      <c:catAx>
        <c:axId val="1500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027264"/>
        <c:crosses val="autoZero"/>
        <c:auto val="1"/>
        <c:lblAlgn val="ctr"/>
        <c:lblOffset val="100"/>
        <c:noMultiLvlLbl val="0"/>
      </c:catAx>
      <c:valAx>
        <c:axId val="150027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0257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73999</c:v>
                </c:pt>
                <c:pt idx="1">
                  <c:v>85002</c:v>
                </c:pt>
                <c:pt idx="2">
                  <c:v>97578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080896"/>
        <c:axId val="150094976"/>
      </c:barChart>
      <c:catAx>
        <c:axId val="1500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094976"/>
        <c:crosses val="autoZero"/>
        <c:auto val="1"/>
        <c:lblAlgn val="ctr"/>
        <c:lblOffset val="100"/>
        <c:noMultiLvlLbl val="0"/>
      </c:catAx>
      <c:valAx>
        <c:axId val="15009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08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35271</c:v>
                </c:pt>
                <c:pt idx="1">
                  <c:v>36397</c:v>
                </c:pt>
                <c:pt idx="2">
                  <c:v>37405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35406</c:v>
                </c:pt>
                <c:pt idx="1">
                  <c:v>36236</c:v>
                </c:pt>
                <c:pt idx="2">
                  <c:v>36801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25184"/>
        <c:axId val="150135168"/>
      </c:barChart>
      <c:catAx>
        <c:axId val="1501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35168"/>
        <c:crosses val="autoZero"/>
        <c:auto val="1"/>
        <c:lblAlgn val="ctr"/>
        <c:lblOffset val="100"/>
        <c:noMultiLvlLbl val="0"/>
      </c:catAx>
      <c:valAx>
        <c:axId val="15013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25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9.6</c:v>
                </c:pt>
                <c:pt idx="1">
                  <c:v>68.2</c:v>
                </c:pt>
                <c:pt idx="2">
                  <c:v>0</c:v>
                </c:pt>
                <c:pt idx="3">
                  <c:v>22.200000000000003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95.443473276973776</c:v>
                </c:pt>
                <c:pt idx="1">
                  <c:v>98.437262934304357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4.5565267230262219</c:v>
                </c:pt>
                <c:pt idx="1">
                  <c:v>1.5627370656956456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0575360"/>
        <c:axId val="150585344"/>
      </c:barChart>
      <c:catAx>
        <c:axId val="150575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585344"/>
        <c:crosses val="autoZero"/>
        <c:auto val="1"/>
        <c:lblAlgn val="ctr"/>
        <c:lblOffset val="100"/>
        <c:noMultiLvlLbl val="0"/>
      </c:catAx>
      <c:valAx>
        <c:axId val="1505853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5753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7231</c:v>
                </c:pt>
                <c:pt idx="1">
                  <c:v>6250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243712"/>
        <c:axId val="142245248"/>
      </c:barChart>
      <c:catAx>
        <c:axId val="142243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245248"/>
        <c:crosses val="autoZero"/>
        <c:auto val="1"/>
        <c:lblAlgn val="ctr"/>
        <c:lblOffset val="100"/>
        <c:noMultiLvlLbl val="0"/>
      </c:catAx>
      <c:valAx>
        <c:axId val="14224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4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5.6</c:v>
                </c:pt>
                <c:pt idx="1">
                  <c:v>7.8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78528"/>
        <c:axId val="150280064"/>
      </c:barChart>
      <c:catAx>
        <c:axId val="1502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80064"/>
        <c:crosses val="autoZero"/>
        <c:auto val="1"/>
        <c:lblAlgn val="ctr"/>
        <c:lblOffset val="100"/>
        <c:noMultiLvlLbl val="0"/>
      </c:catAx>
      <c:valAx>
        <c:axId val="1502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7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7.6</c:v>
                </c:pt>
                <c:pt idx="1">
                  <c:v>6.5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21024"/>
        <c:axId val="150322560"/>
      </c:barChart>
      <c:catAx>
        <c:axId val="15032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22560"/>
        <c:crosses val="autoZero"/>
        <c:auto val="1"/>
        <c:lblAlgn val="ctr"/>
        <c:lblOffset val="100"/>
        <c:noMultiLvlLbl val="0"/>
      </c:catAx>
      <c:valAx>
        <c:axId val="15032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2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2.97</c:v>
                </c:pt>
                <c:pt idx="1">
                  <c:v>0.99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2.83</c:v>
                </c:pt>
                <c:pt idx="1">
                  <c:v>0.91</c:v>
                </c:pt>
                <c:pt idx="2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439040"/>
        <c:axId val="150440576"/>
      </c:barChart>
      <c:catAx>
        <c:axId val="15043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40576"/>
        <c:crosses val="autoZero"/>
        <c:auto val="1"/>
        <c:lblAlgn val="ctr"/>
        <c:lblOffset val="100"/>
        <c:noMultiLvlLbl val="0"/>
      </c:catAx>
      <c:valAx>
        <c:axId val="15044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439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5420</c:v>
                </c:pt>
                <c:pt idx="1">
                  <c:v>10143</c:v>
                </c:pt>
                <c:pt idx="2">
                  <c:v>14985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16158</c:v>
                </c:pt>
                <c:pt idx="1">
                  <c:v>37718</c:v>
                </c:pt>
                <c:pt idx="2">
                  <c:v>85353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71424"/>
        <c:axId val="150472960"/>
      </c:barChart>
      <c:catAx>
        <c:axId val="15047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72960"/>
        <c:crosses val="autoZero"/>
        <c:auto val="1"/>
        <c:lblAlgn val="ctr"/>
        <c:lblOffset val="100"/>
        <c:noMultiLvlLbl val="0"/>
      </c:catAx>
      <c:valAx>
        <c:axId val="15047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47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14934</c:v>
                </c:pt>
                <c:pt idx="1">
                  <c:v>30755</c:v>
                </c:pt>
                <c:pt idx="2">
                  <c:v>49816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45022</c:v>
                </c:pt>
                <c:pt idx="1">
                  <c:v>109128</c:v>
                </c:pt>
                <c:pt idx="2">
                  <c:v>221677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503808"/>
        <c:axId val="150505344"/>
      </c:barChart>
      <c:catAx>
        <c:axId val="15050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05344"/>
        <c:crosses val="autoZero"/>
        <c:auto val="1"/>
        <c:lblAlgn val="ctr"/>
        <c:lblOffset val="100"/>
        <c:noMultiLvlLbl val="0"/>
      </c:catAx>
      <c:valAx>
        <c:axId val="150505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503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2.8</c:v>
                </c:pt>
                <c:pt idx="1">
                  <c:v>3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2.9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609920"/>
        <c:axId val="150611456"/>
      </c:barChart>
      <c:catAx>
        <c:axId val="15060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11456"/>
        <c:crosses val="autoZero"/>
        <c:auto val="1"/>
        <c:lblAlgn val="ctr"/>
        <c:lblOffset val="100"/>
        <c:noMultiLvlLbl val="0"/>
      </c:catAx>
      <c:valAx>
        <c:axId val="150611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609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41.1</c:v>
                </c:pt>
                <c:pt idx="2">
                  <c:v>42.3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670720"/>
        <c:axId val="150672512"/>
      </c:barChart>
      <c:catAx>
        <c:axId val="1506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72512"/>
        <c:crosses val="autoZero"/>
        <c:auto val="1"/>
        <c:lblAlgn val="ctr"/>
        <c:lblOffset val="100"/>
        <c:noMultiLvlLbl val="0"/>
      </c:catAx>
      <c:valAx>
        <c:axId val="15067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70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5022.22</c:v>
                </c:pt>
                <c:pt idx="1">
                  <c:v>262.5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01408"/>
        <c:axId val="150823680"/>
      </c:barChart>
      <c:catAx>
        <c:axId val="150801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23680"/>
        <c:crosses val="autoZero"/>
        <c:auto val="1"/>
        <c:lblAlgn val="ctr"/>
        <c:lblOffset val="100"/>
        <c:noMultiLvlLbl val="0"/>
      </c:catAx>
      <c:valAx>
        <c:axId val="1508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46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32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854656"/>
        <c:axId val="150856448"/>
      </c:barChart>
      <c:catAx>
        <c:axId val="1508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56448"/>
        <c:crosses val="autoZero"/>
        <c:auto val="1"/>
        <c:lblAlgn val="ctr"/>
        <c:lblOffset val="100"/>
        <c:noMultiLvlLbl val="0"/>
      </c:catAx>
      <c:valAx>
        <c:axId val="15085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854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96024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86978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159268</v>
      </c>
      <c r="C4" s="35">
        <v>76696</v>
      </c>
      <c r="D4" s="63">
        <v>82572</v>
      </c>
      <c r="E4" s="211"/>
    </row>
    <row r="5" spans="1:5" ht="30" x14ac:dyDescent="0.25">
      <c r="A5" s="201" t="s">
        <v>716</v>
      </c>
      <c r="B5" s="72">
        <v>211386</v>
      </c>
      <c r="C5" s="61">
        <v>99983</v>
      </c>
      <c r="D5" s="111">
        <v>111403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29910</v>
      </c>
      <c r="C4" s="71">
        <v>33368</v>
      </c>
    </row>
    <row r="5" spans="1:6" x14ac:dyDescent="0.25">
      <c r="A5" s="286" t="s">
        <v>719</v>
      </c>
      <c r="B5" s="214">
        <v>6319</v>
      </c>
      <c r="C5" s="214">
        <v>8006</v>
      </c>
    </row>
    <row r="6" spans="1:6" x14ac:dyDescent="0.25">
      <c r="A6" s="286" t="s">
        <v>720</v>
      </c>
      <c r="B6" s="214">
        <v>12163</v>
      </c>
      <c r="C6" s="214">
        <v>13066</v>
      </c>
    </row>
    <row r="7" spans="1:6" x14ac:dyDescent="0.25">
      <c r="A7" s="286" t="s">
        <v>721</v>
      </c>
      <c r="B7" s="214">
        <v>23143</v>
      </c>
      <c r="C7" s="214">
        <v>14462</v>
      </c>
    </row>
    <row r="8" spans="1:6" x14ac:dyDescent="0.25">
      <c r="A8" s="286" t="s">
        <v>722</v>
      </c>
      <c r="B8" s="214">
        <v>94</v>
      </c>
      <c r="C8" s="214">
        <v>206</v>
      </c>
    </row>
    <row r="9" spans="1:6" x14ac:dyDescent="0.25">
      <c r="A9" s="286" t="s">
        <v>723</v>
      </c>
      <c r="B9" s="214">
        <v>7853</v>
      </c>
      <c r="C9" s="214">
        <v>7180</v>
      </c>
    </row>
    <row r="10" spans="1:6" ht="30" x14ac:dyDescent="0.25">
      <c r="A10" s="293" t="s">
        <v>724</v>
      </c>
      <c r="B10" s="214">
        <v>8051</v>
      </c>
      <c r="C10" s="214">
        <v>921</v>
      </c>
    </row>
    <row r="11" spans="1:6" x14ac:dyDescent="0.25">
      <c r="A11" s="286" t="s">
        <v>887</v>
      </c>
      <c r="B11" s="214">
        <v>3646</v>
      </c>
      <c r="C11" s="214">
        <v>5133</v>
      </c>
    </row>
    <row r="12" spans="1:6" x14ac:dyDescent="0.25">
      <c r="A12" s="294" t="s">
        <v>16</v>
      </c>
      <c r="B12" s="1">
        <f>SUM(B4:B11)</f>
        <v>91179</v>
      </c>
      <c r="C12" s="1">
        <f>SUM(C4:C11)</f>
        <v>82342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39190</v>
      </c>
      <c r="C19" s="71">
        <v>39983</v>
      </c>
    </row>
    <row r="20" spans="1:3" x14ac:dyDescent="0.25">
      <c r="A20" s="286" t="s">
        <v>719</v>
      </c>
      <c r="B20" s="214">
        <v>3866</v>
      </c>
      <c r="C20" s="214">
        <v>4511</v>
      </c>
    </row>
    <row r="21" spans="1:3" x14ac:dyDescent="0.25">
      <c r="A21" s="286" t="s">
        <v>720</v>
      </c>
      <c r="B21" s="214">
        <v>13605</v>
      </c>
      <c r="C21" s="214">
        <v>14550</v>
      </c>
    </row>
    <row r="22" spans="1:3" x14ac:dyDescent="0.25">
      <c r="A22" s="286" t="s">
        <v>721</v>
      </c>
      <c r="B22" s="214">
        <v>22176</v>
      </c>
      <c r="C22" s="214">
        <v>14617</v>
      </c>
    </row>
    <row r="23" spans="1:3" x14ac:dyDescent="0.25">
      <c r="A23" s="286" t="s">
        <v>722</v>
      </c>
      <c r="B23" s="214">
        <v>91</v>
      </c>
      <c r="C23" s="214">
        <v>176</v>
      </c>
    </row>
    <row r="24" spans="1:3" x14ac:dyDescent="0.25">
      <c r="A24" s="286" t="s">
        <v>723</v>
      </c>
      <c r="B24" s="214">
        <v>6516</v>
      </c>
      <c r="C24" s="214">
        <v>5842</v>
      </c>
    </row>
    <row r="25" spans="1:3" ht="30" x14ac:dyDescent="0.25">
      <c r="A25" s="293" t="s">
        <v>724</v>
      </c>
      <c r="B25" s="214">
        <v>5896</v>
      </c>
      <c r="C25" s="214">
        <v>953</v>
      </c>
    </row>
    <row r="26" spans="1:3" x14ac:dyDescent="0.25">
      <c r="A26" s="286" t="s">
        <v>887</v>
      </c>
      <c r="B26" s="214">
        <v>4454</v>
      </c>
      <c r="C26" s="214">
        <v>6198</v>
      </c>
    </row>
    <row r="27" spans="1:3" x14ac:dyDescent="0.25">
      <c r="A27" s="294" t="s">
        <v>16</v>
      </c>
      <c r="B27" s="1">
        <f>SUM(B19:B26)</f>
        <v>95794</v>
      </c>
      <c r="C27" s="1">
        <f>SUM(C19:C26)</f>
        <v>86830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75.06</v>
      </c>
      <c r="C4" s="1018">
        <v>72.510000000000005</v>
      </c>
      <c r="D4" s="1018">
        <v>77.41</v>
      </c>
      <c r="E4" s="1019">
        <v>411</v>
      </c>
      <c r="F4" s="1019">
        <v>117.2</v>
      </c>
      <c r="G4" s="1020">
        <v>41.3</v>
      </c>
      <c r="H4" s="1021">
        <v>39.5</v>
      </c>
      <c r="I4" s="1022">
        <v>43</v>
      </c>
      <c r="J4" s="1019">
        <v>7.6</v>
      </c>
    </row>
    <row r="5" spans="1:12" x14ac:dyDescent="0.25">
      <c r="A5" s="498">
        <v>2021</v>
      </c>
      <c r="B5" s="757">
        <v>74.37</v>
      </c>
      <c r="C5" s="758">
        <v>71.44</v>
      </c>
      <c r="D5" s="758">
        <v>77.19</v>
      </c>
      <c r="E5" s="1023">
        <v>411</v>
      </c>
      <c r="F5" s="1023">
        <v>115.6</v>
      </c>
      <c r="G5" s="1024">
        <v>41.3</v>
      </c>
      <c r="H5" s="1025">
        <v>39.5</v>
      </c>
      <c r="I5" s="1026">
        <v>43</v>
      </c>
      <c r="J5" s="1023">
        <v>6.5</v>
      </c>
    </row>
    <row r="6" spans="1:12" x14ac:dyDescent="0.25">
      <c r="A6" s="499">
        <v>2022</v>
      </c>
      <c r="B6" s="1011">
        <v>74.52</v>
      </c>
      <c r="C6" s="1012">
        <v>71.760000000000005</v>
      </c>
      <c r="D6" s="1012">
        <v>77.19</v>
      </c>
      <c r="E6" s="1013">
        <v>406</v>
      </c>
      <c r="F6" s="1013">
        <v>119.4</v>
      </c>
      <c r="G6" s="1014">
        <v>41.6</v>
      </c>
      <c r="H6" s="1015">
        <v>39.9</v>
      </c>
      <c r="I6" s="1016">
        <v>43.2</v>
      </c>
      <c r="J6" s="1013">
        <v>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7.6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6.5</v>
      </c>
    </row>
    <row r="13" spans="1:12" x14ac:dyDescent="0.25">
      <c r="A13" s="633">
        <f t="shared" si="0"/>
        <v>2022</v>
      </c>
      <c r="B13" s="627">
        <f t="shared" si="1"/>
        <v>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74555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74206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40.5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97578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4973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68133</v>
      </c>
      <c r="C5" s="70">
        <v>70678</v>
      </c>
      <c r="D5" s="55">
        <v>35406</v>
      </c>
      <c r="E5" s="110">
        <v>35271</v>
      </c>
      <c r="F5" s="55">
        <v>38.200000000000003</v>
      </c>
      <c r="G5" s="55">
        <v>40.200000000000003</v>
      </c>
      <c r="H5" s="110">
        <v>36.299999999999997</v>
      </c>
      <c r="I5" s="55"/>
      <c r="J5" s="70"/>
      <c r="K5" s="55"/>
      <c r="L5" s="55"/>
      <c r="M5" s="71">
        <v>39</v>
      </c>
      <c r="N5" s="71">
        <v>32</v>
      </c>
      <c r="O5" s="71">
        <v>46</v>
      </c>
    </row>
    <row r="6" spans="1:16" x14ac:dyDescent="0.25">
      <c r="A6" s="215">
        <v>2021</v>
      </c>
      <c r="B6" s="212">
        <v>72475</v>
      </c>
      <c r="C6" s="212">
        <v>72633</v>
      </c>
      <c r="D6" s="58">
        <v>36236</v>
      </c>
      <c r="E6" s="160">
        <v>36397</v>
      </c>
      <c r="F6" s="58">
        <v>39.200000000000003</v>
      </c>
      <c r="G6" s="58">
        <v>41.1</v>
      </c>
      <c r="H6" s="160">
        <v>37.5</v>
      </c>
      <c r="I6" s="58">
        <v>73999</v>
      </c>
      <c r="J6" s="212">
        <v>6718</v>
      </c>
      <c r="K6" s="58">
        <v>2487</v>
      </c>
      <c r="L6" s="58">
        <v>4231</v>
      </c>
      <c r="M6" s="214">
        <v>36</v>
      </c>
      <c r="N6" s="214">
        <v>28</v>
      </c>
      <c r="O6" s="214">
        <v>44</v>
      </c>
    </row>
    <row r="7" spans="1:16" x14ac:dyDescent="0.25">
      <c r="A7" s="229">
        <v>2022</v>
      </c>
      <c r="B7" s="167">
        <v>74555</v>
      </c>
      <c r="C7" s="167">
        <v>74206</v>
      </c>
      <c r="D7" s="94">
        <v>36801</v>
      </c>
      <c r="E7" s="169">
        <v>37405</v>
      </c>
      <c r="F7" s="94">
        <v>40.5</v>
      </c>
      <c r="G7" s="58">
        <v>42.3</v>
      </c>
      <c r="H7" s="160">
        <v>39</v>
      </c>
      <c r="I7" s="94">
        <v>85002</v>
      </c>
      <c r="J7" s="167">
        <v>5646</v>
      </c>
      <c r="K7" s="94">
        <v>2081</v>
      </c>
      <c r="L7" s="94">
        <v>3565</v>
      </c>
      <c r="M7" s="214">
        <v>31</v>
      </c>
      <c r="N7" s="214">
        <v>24</v>
      </c>
      <c r="O7" s="214">
        <v>37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97578</v>
      </c>
      <c r="J8" s="1072">
        <v>4973</v>
      </c>
      <c r="K8" s="1073">
        <v>1849</v>
      </c>
      <c r="L8" s="1073">
        <v>3124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73999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85002</v>
      </c>
      <c r="F14" s="514">
        <f>A5</f>
        <v>2020</v>
      </c>
      <c r="G14" s="310">
        <f>IF(ISBLANK(E5),"",E5)</f>
        <v>35271</v>
      </c>
      <c r="H14" s="310">
        <f>IF(ISBLANK(D5),"",D5)</f>
        <v>35406</v>
      </c>
      <c r="K14" s="514">
        <f>A6</f>
        <v>2021</v>
      </c>
      <c r="L14" s="310">
        <f>IF(ISBLANK(L6),"",L6)</f>
        <v>4231</v>
      </c>
      <c r="M14" s="310">
        <f>IF(ISBLANK(K6),"",K6)</f>
        <v>2487</v>
      </c>
    </row>
    <row r="15" spans="1:16" x14ac:dyDescent="0.25">
      <c r="A15" s="481">
        <f>A8</f>
        <v>2023</v>
      </c>
      <c r="B15" s="311">
        <f t="shared" si="0"/>
        <v>97578</v>
      </c>
      <c r="F15" s="486">
        <f t="shared" ref="F15:F16" si="1">A6</f>
        <v>2021</v>
      </c>
      <c r="G15" s="479">
        <f t="shared" ref="G15:G16" si="2">IF(ISBLANK(E6),"",E6)</f>
        <v>36397</v>
      </c>
      <c r="H15" s="479">
        <f t="shared" ref="H15:H16" si="3">IF(ISBLANK(D6),"",D6)</f>
        <v>36236</v>
      </c>
      <c r="K15" s="486">
        <f>A7</f>
        <v>2022</v>
      </c>
      <c r="L15" s="479">
        <f t="shared" ref="L15:L16" si="4">IF(ISBLANK(L7),"",L7)</f>
        <v>3565</v>
      </c>
      <c r="M15" s="479">
        <f t="shared" ref="M15:M16" si="5">IF(ISBLANK(K7),"",K7)</f>
        <v>2081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37405</v>
      </c>
      <c r="H16" s="311">
        <f t="shared" si="3"/>
        <v>36801</v>
      </c>
      <c r="K16" s="481">
        <f>A8</f>
        <v>2023</v>
      </c>
      <c r="L16" s="311">
        <f t="shared" si="4"/>
        <v>3124</v>
      </c>
      <c r="M16" s="311">
        <f t="shared" si="5"/>
        <v>1849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68133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72475</v>
      </c>
      <c r="C21" s="373"/>
      <c r="D21" s="197"/>
      <c r="F21" s="514">
        <f>A5</f>
        <v>2020</v>
      </c>
      <c r="G21" s="310">
        <f>IF(ISBLANK(E5),"",E5)</f>
        <v>35271</v>
      </c>
      <c r="H21" s="310">
        <f>IF(ISBLANK(D5),"",D5)</f>
        <v>35406</v>
      </c>
      <c r="K21" s="514">
        <f>A6</f>
        <v>2021</v>
      </c>
      <c r="L21" s="310">
        <f>IF(ISBLANK(L6),"",L6)</f>
        <v>4231</v>
      </c>
      <c r="M21" s="310">
        <f>IF(ISBLANK(K6),"",K6)</f>
        <v>2487</v>
      </c>
    </row>
    <row r="22" spans="1:15" x14ac:dyDescent="0.25">
      <c r="A22" s="481">
        <f t="shared" si="6"/>
        <v>2022</v>
      </c>
      <c r="B22" s="311">
        <f t="shared" si="7"/>
        <v>74555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36397</v>
      </c>
      <c r="H22" s="479">
        <f t="shared" ref="H22:H23" si="10">IF(ISBLANK(D6),"",D6)</f>
        <v>36236</v>
      </c>
      <c r="K22" s="486">
        <f>A7</f>
        <v>2022</v>
      </c>
      <c r="L22" s="479">
        <f>IF(ISBLANK(L7),"",L7)</f>
        <v>3565</v>
      </c>
      <c r="M22" s="479">
        <f>IF(ISBLANK(K7),"",K7)</f>
        <v>2081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37405</v>
      </c>
      <c r="H23" s="311">
        <f t="shared" si="10"/>
        <v>36801</v>
      </c>
      <c r="K23" s="481">
        <f>A8</f>
        <v>2023</v>
      </c>
      <c r="L23" s="311">
        <f>IF(ISBLANK(L8),"",L8)</f>
        <v>3124</v>
      </c>
      <c r="M23" s="311">
        <f>IF(ISBLANK(K8),"",K8)</f>
        <v>1849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68133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72475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74555</v>
      </c>
      <c r="C28" s="373"/>
      <c r="D28" s="197"/>
      <c r="F28" s="514">
        <f>A5</f>
        <v>2020</v>
      </c>
      <c r="G28" s="310">
        <f>IF(ISBLANK(H5),"",H5)</f>
        <v>36.299999999999997</v>
      </c>
      <c r="H28" s="310">
        <f>IF(ISBLANK(G5),"",G5)</f>
        <v>40.200000000000003</v>
      </c>
      <c r="K28" s="514">
        <f>A5</f>
        <v>2020</v>
      </c>
      <c r="L28" s="310">
        <f>IF(ISBLANK(O5),"",O5)</f>
        <v>46</v>
      </c>
      <c r="M28" s="310">
        <f>IF(ISBLANK(N5),"",N5)</f>
        <v>32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37.5</v>
      </c>
      <c r="H29" s="479">
        <f t="shared" ref="H29:H30" si="15">IF(ISBLANK(G6),"",G6)</f>
        <v>41.1</v>
      </c>
      <c r="K29" s="486">
        <f t="shared" ref="K29:K30" si="16">A6</f>
        <v>2021</v>
      </c>
      <c r="L29" s="479">
        <f t="shared" ref="L29:L30" si="17">IF(ISBLANK(O6),"",O6)</f>
        <v>44</v>
      </c>
      <c r="M29" s="479">
        <f t="shared" ref="M29:M30" si="18">IF(ISBLANK(N6),"",N6)</f>
        <v>28</v>
      </c>
    </row>
    <row r="30" spans="1:15" x14ac:dyDescent="0.25">
      <c r="F30" s="481">
        <f t="shared" si="13"/>
        <v>2022</v>
      </c>
      <c r="G30" s="311">
        <f t="shared" si="14"/>
        <v>39</v>
      </c>
      <c r="H30" s="311">
        <f t="shared" si="15"/>
        <v>42.3</v>
      </c>
      <c r="K30" s="481">
        <f t="shared" si="16"/>
        <v>2022</v>
      </c>
      <c r="L30" s="311">
        <f t="shared" si="17"/>
        <v>37</v>
      </c>
      <c r="M30" s="311">
        <f t="shared" si="18"/>
        <v>24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36.299999999999997</v>
      </c>
      <c r="H35" s="310">
        <f>IF(ISBLANK(G5),"",G5)</f>
        <v>40.200000000000003</v>
      </c>
      <c r="K35" s="514">
        <f>A5</f>
        <v>2020</v>
      </c>
      <c r="L35" s="310">
        <f>IF(ISBLANK(O5),"",O5)</f>
        <v>46</v>
      </c>
      <c r="M35" s="310">
        <f>IF(ISBLANK(N5),"",N5)</f>
        <v>32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37.5</v>
      </c>
      <c r="H36" s="479">
        <f t="shared" ref="H36:H37" si="21">IF(ISBLANK(G6),"",G6)</f>
        <v>41.1</v>
      </c>
      <c r="K36" s="486">
        <f t="shared" ref="K36:K37" si="22">A6</f>
        <v>2021</v>
      </c>
      <c r="L36" s="479">
        <f t="shared" ref="L36:L37" si="23">IF(ISBLANK(O6),"",O6)</f>
        <v>44</v>
      </c>
      <c r="M36" s="479">
        <f t="shared" ref="M36:M37" si="24">IF(ISBLANK(N6),"",N6)</f>
        <v>28</v>
      </c>
    </row>
    <row r="37" spans="6:15" x14ac:dyDescent="0.25">
      <c r="F37" s="481">
        <f t="shared" si="19"/>
        <v>2022</v>
      </c>
      <c r="G37" s="311">
        <f t="shared" si="20"/>
        <v>39</v>
      </c>
      <c r="H37" s="311">
        <f t="shared" si="21"/>
        <v>42.3</v>
      </c>
      <c r="K37" s="481">
        <f t="shared" si="22"/>
        <v>2022</v>
      </c>
      <c r="L37" s="311">
        <f t="shared" si="23"/>
        <v>37</v>
      </c>
      <c r="M37" s="311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13.9</v>
      </c>
      <c r="C6" s="35">
        <v>14.8</v>
      </c>
      <c r="D6" s="63">
        <v>13.4</v>
      </c>
      <c r="E6" s="35">
        <v>54.8</v>
      </c>
      <c r="F6" s="35">
        <v>49.8</v>
      </c>
      <c r="G6" s="35">
        <v>57.7</v>
      </c>
      <c r="H6" s="292">
        <v>31.3</v>
      </c>
      <c r="I6" s="35">
        <v>35.4</v>
      </c>
      <c r="J6" s="63">
        <v>28.8</v>
      </c>
      <c r="M6" s="127" t="s">
        <v>16</v>
      </c>
      <c r="N6" s="935">
        <f>IF(ISBLANK(B8),"",B8)</f>
        <v>12.5</v>
      </c>
      <c r="O6" s="935">
        <f>IF(ISBLANK(E8),"",E8)</f>
        <v>52.4</v>
      </c>
      <c r="P6" s="128">
        <f>IF(ISBLANK(H8),"",H8)</f>
        <v>35.1</v>
      </c>
    </row>
    <row r="7" spans="1:19" x14ac:dyDescent="0.25">
      <c r="A7" s="286">
        <v>2022</v>
      </c>
      <c r="B7" s="167">
        <v>12.8</v>
      </c>
      <c r="C7" s="94">
        <v>13.4</v>
      </c>
      <c r="D7" s="169">
        <v>12.5</v>
      </c>
      <c r="E7" s="94">
        <v>53.6</v>
      </c>
      <c r="F7" s="94">
        <v>50.4</v>
      </c>
      <c r="G7" s="94">
        <v>55.4</v>
      </c>
      <c r="H7" s="167">
        <v>33.6</v>
      </c>
      <c r="I7" s="94">
        <v>36.200000000000003</v>
      </c>
      <c r="J7" s="169">
        <v>32.1</v>
      </c>
    </row>
    <row r="8" spans="1:19" x14ac:dyDescent="0.25">
      <c r="A8" s="218">
        <v>2023</v>
      </c>
      <c r="B8" s="167">
        <v>12.5</v>
      </c>
      <c r="C8" s="94">
        <v>13.8</v>
      </c>
      <c r="D8" s="169">
        <v>11.8</v>
      </c>
      <c r="E8" s="94">
        <v>52.4</v>
      </c>
      <c r="F8" s="94">
        <v>49.6</v>
      </c>
      <c r="G8" s="94">
        <v>54</v>
      </c>
      <c r="H8" s="167">
        <v>35.1</v>
      </c>
      <c r="I8" s="94">
        <v>36.6</v>
      </c>
      <c r="J8" s="169">
        <v>34.200000000000003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11.8</v>
      </c>
      <c r="O12" s="936">
        <f>IF(ISBLANK(G8),"",G8)</f>
        <v>54</v>
      </c>
      <c r="P12" s="938">
        <f>IF(ISBLANK(J8),"",J8)</f>
        <v>34.200000000000003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13.8</v>
      </c>
      <c r="O13" s="937">
        <f>IF(ISBLANK(F8),"",F8)</f>
        <v>49.6</v>
      </c>
      <c r="P13" s="939">
        <f>IF(ISBLANK(I8),"",I8)</f>
        <v>36.6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12.5</v>
      </c>
      <c r="O20" s="935">
        <f>IF(ISBLANK(E8),"",E8)</f>
        <v>52.4</v>
      </c>
      <c r="P20" s="940">
        <f>IF(ISBLANK(H8),"",H8)</f>
        <v>35.1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11.8</v>
      </c>
      <c r="O24" s="936">
        <f>IF(ISBLANK(G8),"",G8)</f>
        <v>54</v>
      </c>
      <c r="P24" s="938">
        <f>IF(ISBLANK(J8),"",J8)</f>
        <v>34.200000000000003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13.8</v>
      </c>
      <c r="O25" s="937">
        <f>IF(ISBLANK(F8),"",F8)</f>
        <v>49.6</v>
      </c>
      <c r="P25" s="939">
        <f>IF(ISBLANK(I8),"",I8)</f>
        <v>36.6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1022118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5585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1129754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6173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16833449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91985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5342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293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419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8837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590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1098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2819447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1.6</v>
      </c>
      <c r="E20" s="600">
        <v>1.7</v>
      </c>
      <c r="F20" s="600">
        <v>9.6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12.1</v>
      </c>
      <c r="E21" s="751">
        <v>11</v>
      </c>
      <c r="F21" s="751">
        <v>68.2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1.5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9.6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68.2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22.200000000000003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9.6</v>
      </c>
      <c r="C30" s="204" t="s">
        <v>493</v>
      </c>
    </row>
    <row r="31" spans="1:11" x14ac:dyDescent="0.25">
      <c r="A31" s="698" t="s">
        <v>1430</v>
      </c>
      <c r="B31" s="734">
        <f>F21</f>
        <v>68.2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22.200000000000003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4836</v>
      </c>
      <c r="C4" s="71">
        <v>262</v>
      </c>
      <c r="D4" s="71">
        <v>410</v>
      </c>
      <c r="G4" s="217">
        <f>A4</f>
        <v>2021</v>
      </c>
      <c r="H4" s="289">
        <f>IF(ISBLANK(C4),"",C4)</f>
        <v>262</v>
      </c>
      <c r="I4" s="289">
        <f>IF(ISBLANK(D4),"",D4)</f>
        <v>410</v>
      </c>
    </row>
    <row r="5" spans="1:9" x14ac:dyDescent="0.25">
      <c r="A5" s="286">
        <v>2022</v>
      </c>
      <c r="B5" s="214">
        <v>5041</v>
      </c>
      <c r="C5" s="214">
        <v>275</v>
      </c>
      <c r="D5" s="214">
        <v>469</v>
      </c>
      <c r="G5" s="286">
        <f t="shared" ref="G5:G6" si="0">A5</f>
        <v>2022</v>
      </c>
      <c r="H5" s="290">
        <f t="shared" ref="H5:H6" si="1">IF(ISBLANK(C5),"",C5)</f>
        <v>275</v>
      </c>
      <c r="I5" s="290">
        <f t="shared" ref="I5:I6" si="2">IF(ISBLANK(D5),"",D5)</f>
        <v>469</v>
      </c>
    </row>
    <row r="6" spans="1:9" x14ac:dyDescent="0.25">
      <c r="A6" s="218">
        <v>2023</v>
      </c>
      <c r="B6" s="168">
        <v>5342</v>
      </c>
      <c r="C6" s="168">
        <v>293</v>
      </c>
      <c r="D6" s="168">
        <v>419</v>
      </c>
      <c r="G6" s="219">
        <f t="shared" si="0"/>
        <v>2023</v>
      </c>
      <c r="H6" s="291">
        <f t="shared" si="1"/>
        <v>293</v>
      </c>
      <c r="I6" s="291">
        <f t="shared" si="2"/>
        <v>419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262</v>
      </c>
      <c r="I12" s="289">
        <f>IF(ISBLANK(D4),"",D4)</f>
        <v>410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275</v>
      </c>
      <c r="I13" s="290">
        <f t="shared" si="4"/>
        <v>469</v>
      </c>
    </row>
    <row r="14" spans="1:9" x14ac:dyDescent="0.25">
      <c r="G14" s="219">
        <f t="shared" si="3"/>
        <v>2023</v>
      </c>
      <c r="H14" s="291">
        <f t="shared" ref="H14:I14" si="5">IF(ISBLANK(C6),"",C6)</f>
        <v>293</v>
      </c>
      <c r="I14" s="291">
        <f t="shared" si="5"/>
        <v>419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7716</v>
      </c>
      <c r="C23" s="71">
        <v>715</v>
      </c>
      <c r="D23" s="71">
        <v>836</v>
      </c>
      <c r="G23" s="217">
        <f>A23</f>
        <v>2021</v>
      </c>
      <c r="H23" s="289">
        <f>IF(ISBLANK(C23),"",C23)</f>
        <v>715</v>
      </c>
      <c r="I23" s="289">
        <f>IF(ISBLANK(D23),"",D23)</f>
        <v>836</v>
      </c>
    </row>
    <row r="24" spans="1:13" x14ac:dyDescent="0.25">
      <c r="A24" s="286">
        <v>2022</v>
      </c>
      <c r="B24" s="214">
        <v>8351</v>
      </c>
      <c r="C24" s="214">
        <v>583</v>
      </c>
      <c r="D24" s="214">
        <v>1212</v>
      </c>
      <c r="G24" s="286">
        <f t="shared" ref="G24:G25" si="6">A24</f>
        <v>2022</v>
      </c>
      <c r="H24" s="290">
        <f t="shared" ref="H24:H25" si="7">IF(ISBLANK(C24),"",C24)</f>
        <v>583</v>
      </c>
      <c r="I24" s="290">
        <f t="shared" ref="I24:I25" si="8">IF(ISBLANK(D24),"",D24)</f>
        <v>1212</v>
      </c>
    </row>
    <row r="25" spans="1:13" x14ac:dyDescent="0.25">
      <c r="A25" s="218">
        <v>2023</v>
      </c>
      <c r="B25" s="168">
        <v>8837</v>
      </c>
      <c r="C25" s="168">
        <v>590</v>
      </c>
      <c r="D25" s="168">
        <v>1098</v>
      </c>
      <c r="G25" s="219">
        <f t="shared" si="6"/>
        <v>2023</v>
      </c>
      <c r="H25" s="291">
        <f t="shared" si="7"/>
        <v>590</v>
      </c>
      <c r="I25" s="291">
        <f t="shared" si="8"/>
        <v>1098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715</v>
      </c>
      <c r="I31" s="289">
        <f>IF(ISBLANK(D23),"",D23)</f>
        <v>836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583</v>
      </c>
      <c r="I32" s="290">
        <f t="shared" si="10"/>
        <v>1212</v>
      </c>
    </row>
    <row r="33" spans="7:9" x14ac:dyDescent="0.25">
      <c r="G33" s="219">
        <f t="shared" si="9"/>
        <v>2023</v>
      </c>
      <c r="H33" s="291">
        <f t="shared" ref="H33:I33" si="11">IF(ISBLANK(C25),"",C25)</f>
        <v>590</v>
      </c>
      <c r="I33" s="291">
        <f t="shared" si="11"/>
        <v>1098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1207276</v>
      </c>
      <c r="C4" s="1077">
        <v>6517</v>
      </c>
      <c r="D4" s="110">
        <v>9212042</v>
      </c>
      <c r="E4" s="70">
        <v>49724</v>
      </c>
      <c r="F4" s="1076">
        <v>1105222</v>
      </c>
      <c r="G4" s="70">
        <v>5966</v>
      </c>
      <c r="H4" s="1078">
        <v>75851167</v>
      </c>
      <c r="I4" s="1077">
        <v>409426</v>
      </c>
    </row>
    <row r="5" spans="1:9" x14ac:dyDescent="0.25">
      <c r="A5" s="587">
        <v>2021</v>
      </c>
      <c r="B5" s="1079">
        <v>1689369</v>
      </c>
      <c r="C5" s="1080">
        <v>9118</v>
      </c>
      <c r="D5" s="160">
        <v>10632970</v>
      </c>
      <c r="E5" s="212">
        <v>57392</v>
      </c>
      <c r="F5" s="1079">
        <v>0</v>
      </c>
      <c r="G5" s="212">
        <v>0</v>
      </c>
      <c r="H5" s="1081">
        <v>97099120</v>
      </c>
      <c r="I5" s="1080">
        <v>524095</v>
      </c>
    </row>
    <row r="6" spans="1:9" x14ac:dyDescent="0.25">
      <c r="A6" s="588">
        <v>2022</v>
      </c>
      <c r="B6" s="1082">
        <v>1624198</v>
      </c>
      <c r="C6" s="1083">
        <v>8875</v>
      </c>
      <c r="D6" s="169">
        <v>11476750</v>
      </c>
      <c r="E6" s="167">
        <v>62714</v>
      </c>
      <c r="F6" s="1082">
        <v>0</v>
      </c>
      <c r="G6" s="167">
        <v>0</v>
      </c>
      <c r="H6" s="1084">
        <v>16833449</v>
      </c>
      <c r="I6" s="1083">
        <v>91985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2203849</v>
      </c>
      <c r="C4" s="1076"/>
      <c r="D4" s="1077"/>
      <c r="E4" s="1076"/>
      <c r="F4" s="1077"/>
    </row>
    <row r="5" spans="1:6" x14ac:dyDescent="0.25">
      <c r="A5" s="480">
        <v>2021</v>
      </c>
      <c r="B5" s="1081">
        <v>3348314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2819447</v>
      </c>
      <c r="C6" s="1086">
        <v>1022118</v>
      </c>
      <c r="D6" s="1087">
        <v>5585</v>
      </c>
      <c r="E6" s="1086">
        <v>1129754</v>
      </c>
      <c r="F6" s="1087">
        <v>6173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Palilula (Belgrade)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451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183002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406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11.4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13.7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-2.2000000000000002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74.52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41.6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119.4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159268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211386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6918</v>
      </c>
      <c r="C63" s="548">
        <f>IF(ISBLANK('DEM2'!C7),"-",'DEM2'!C7)</f>
        <v>7505</v>
      </c>
      <c r="D63" s="548"/>
      <c r="E63" s="548">
        <f>IF(ISBLANK('DEM2'!D8),"-",'DEM2'!D8)</f>
        <v>6511</v>
      </c>
      <c r="F63" s="548">
        <f>IF(ISBLANK('DEM2'!C8),"-",'DEM2'!C8)</f>
        <v>6944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7281</v>
      </c>
      <c r="C64" s="317">
        <f>IF(ISBLANK('DEM2'!F7),"-",'DEM2'!F7)</f>
        <v>7767</v>
      </c>
      <c r="D64" s="789"/>
      <c r="E64" s="317">
        <f>IF(ISBLANK('DEM2'!G8),"-",'DEM2'!G8)</f>
        <v>7246</v>
      </c>
      <c r="F64" s="317">
        <f>IF(ISBLANK('DEM2'!F8),"-",'DEM2'!F8)</f>
        <v>7674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3457</v>
      </c>
      <c r="C65" s="345">
        <f>IF(ISBLANK('DEM2'!I7),"-",'DEM2'!I7)</f>
        <v>3645</v>
      </c>
      <c r="D65" s="393"/>
      <c r="E65" s="345">
        <f>IF(ISBLANK('DEM2'!J8),"-",'DEM2'!J8)</f>
        <v>3447</v>
      </c>
      <c r="F65" s="345">
        <f>IF(ISBLANK('DEM2'!I8),"-",'DEM2'!I8)</f>
        <v>3645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16773</v>
      </c>
      <c r="C66" s="348">
        <f>IF(ISBLANK('DEM2'!L7),"-",'DEM2'!L7)</f>
        <v>17983</v>
      </c>
      <c r="D66" s="394"/>
      <c r="E66" s="348">
        <f>IF(ISBLANK('DEM2'!M8),"-",'DEM2'!M8)</f>
        <v>16308</v>
      </c>
      <c r="F66" s="348">
        <f>IF(ISBLANK('DEM2'!L8),"-",'DEM2'!L8)</f>
        <v>17342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14906</v>
      </c>
      <c r="C67" s="345">
        <f>IF(ISBLANK('DEM2'!O7),"-",'DEM2'!O7)</f>
        <v>15147</v>
      </c>
      <c r="D67" s="393"/>
      <c r="E67" s="345">
        <f>IF(ISBLANK('DEM2'!P8),"-",'DEM2'!P8)</f>
        <v>15108</v>
      </c>
      <c r="F67" s="345">
        <f>IF(ISBLANK('DEM2'!O8),"-",'DEM2'!O8)</f>
        <v>15317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63218</v>
      </c>
      <c r="C68" s="317">
        <f>IF(ISBLANK('DEM2'!R7),"-",'DEM2'!R7)</f>
        <v>59939</v>
      </c>
      <c r="D68" s="395"/>
      <c r="E68" s="317">
        <f>IF(ISBLANK('DEM2'!S8),"-",'DEM2'!S8)</f>
        <v>62435</v>
      </c>
      <c r="F68" s="317">
        <f>IF(ISBLANK('DEM2'!R8),"-",'DEM2'!R8)</f>
        <v>59126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97124</v>
      </c>
      <c r="C69" s="463">
        <f>IF(ISBLANK('DEM2'!U7),"-",'DEM2'!U7)</f>
        <v>88146</v>
      </c>
      <c r="D69" s="799"/>
      <c r="E69" s="463">
        <f>IF(ISBLANK('DEM2'!V8),"-",'DEM2'!V8)</f>
        <v>96024</v>
      </c>
      <c r="F69" s="463">
        <f>IF(ISBLANK('DEM2'!U8),"-",'DEM2'!U8)</f>
        <v>86978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4.8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1.4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2.4</v>
      </c>
      <c r="G117" s="801">
        <f>IF(ISBLANK('DEM2'!E25),"-",'DEM2'!E25)</f>
        <v>5.2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74555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74206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40.5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97578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4973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11.9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10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32.5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3.6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16833449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91985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11476750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2051697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62714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1624198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8875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1022118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5585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1129754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6173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5342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8837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2819447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1705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3302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1366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25690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1668</v>
      </c>
      <c r="C300" s="808">
        <f>IF(ISBLANK(POLJ3!C4),"-",POLJ3!C4)</f>
        <v>273</v>
      </c>
      <c r="D300" s="1104">
        <f>IF(ISBLANK(POLJ3!D4),"-",POLJ3!D4)</f>
        <v>1395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1899</v>
      </c>
      <c r="C301" s="789">
        <f>IF(ISBLANK(POLJ3!C5),"-",POLJ3!C5)</f>
        <v>1195</v>
      </c>
      <c r="D301" s="1105">
        <f>IF(ISBLANK(POLJ3!D5),"-",POLJ3!D5)</f>
        <v>704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6</v>
      </c>
      <c r="C302" s="790">
        <f>IF(ISBLANK(POLJ3!C6),"-",POLJ3!C6)</f>
        <v>0</v>
      </c>
      <c r="D302" s="1106">
        <f>IF(ISBLANK(POLJ3!D6),"-",POLJ3!D6)</f>
        <v>6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1362</v>
      </c>
      <c r="C303" s="791">
        <f>IF(ISBLANK(POLJ3!C7),"-",POLJ3!C7)</f>
        <v>396</v>
      </c>
      <c r="D303" s="1107">
        <f>IF(ISBLANK(POLJ3!D7),"-",POLJ3!D7)</f>
        <v>966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1705</v>
      </c>
      <c r="C304" s="807">
        <f>IF(ISBLANK(POLJ3!C8),"-",POLJ3!C8)</f>
        <v>272</v>
      </c>
      <c r="D304" s="1108">
        <f>IF(ISBLANK(POLJ3!D8),"-",POLJ3!D8)</f>
        <v>1433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43.66</v>
      </c>
      <c r="C310" s="1109"/>
      <c r="D310" s="3"/>
      <c r="E310" s="5"/>
      <c r="F310" s="5"/>
      <c r="G310" s="815" t="s">
        <v>854</v>
      </c>
      <c r="H310" s="816">
        <f>IF(ISBLANK(POLJ2!H3),"-",POLJ2!H3)</f>
        <v>19746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20968.259999999998</v>
      </c>
      <c r="C311" s="1120"/>
      <c r="D311" s="3"/>
      <c r="E311" s="5"/>
      <c r="F311" s="5"/>
      <c r="G311" s="810" t="s">
        <v>855</v>
      </c>
      <c r="H311" s="248">
        <f>IF(ISBLANK(POLJ2!H4),"-",POLJ2!H4)</f>
        <v>38589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269.86</v>
      </c>
      <c r="C312" s="1120"/>
      <c r="D312" s="3"/>
      <c r="E312" s="5"/>
      <c r="F312" s="5"/>
      <c r="G312" s="810" t="s">
        <v>856</v>
      </c>
      <c r="H312" s="248">
        <f>IF(ISBLANK(POLJ2!H5),"-",POLJ2!H5)</f>
        <v>985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11.16</v>
      </c>
      <c r="C313" s="1120"/>
      <c r="D313" s="3"/>
      <c r="E313" s="5"/>
      <c r="F313" s="5"/>
      <c r="G313" s="812" t="s">
        <v>857</v>
      </c>
      <c r="H313" s="249">
        <f>IF(ISBLANK(POLJ2!H6),"-",POLJ2!H6)</f>
        <v>62417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33.65</v>
      </c>
      <c r="C314" s="1120"/>
      <c r="D314" s="3"/>
      <c r="E314" s="5"/>
      <c r="F314" s="5"/>
      <c r="G314" s="814" t="s">
        <v>847</v>
      </c>
      <c r="H314" s="817">
        <f>IF(ISBLANK(POLJ2!H7),"-",POLJ2!H7)</f>
        <v>121737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259.70999999999998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21586.3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27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78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2507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51.6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7710</v>
      </c>
      <c r="I364" s="808">
        <f>IF(ISBLANK(OBRAZ2!I6),"-",OBRAZ2!I6)</f>
        <v>7334</v>
      </c>
      <c r="J364" s="808">
        <f>IF(ISBLANK(OBRAZ2!J6),"-",OBRAZ2!J6)</f>
        <v>376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3549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173</v>
      </c>
      <c r="I365" s="416">
        <f>IF(ISBLANK(OBRAZ2!I7),"-",OBRAZ2!I7)</f>
        <v>151</v>
      </c>
      <c r="J365" s="416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74.099999999999994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27</v>
      </c>
      <c r="I366" s="807">
        <f>IF(ISBLANK(OBRAZ2!I8),"-",OBRAZ2!I8)</f>
        <v>27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1711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6.5772165219679032E-2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7.7821011673151752E-2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75.138121546961329</v>
      </c>
      <c r="I377" s="851">
        <f>IF(ISBLANK(OBRAZ2!C14),"-",OBRAZ2!C23)</f>
        <v>76.329442282749667</v>
      </c>
      <c r="J377" s="851">
        <f>IF(ISBLANK(OBRAZ2!D14),"-",OBRAZ2!D23)</f>
        <v>77.970902536371838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4.7619047619047619</v>
      </c>
      <c r="I379" s="851">
        <f>IF(ISBLANK(OBRAZ2!C16),"-",OBRAZ2!C25)</f>
        <v>4.0856031128404666</v>
      </c>
      <c r="J379" s="851">
        <f>IF(ISBLANK(OBRAZ2!D16),"-",OBRAZ2!D25)</f>
        <v>3.4504956868803913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20.034201525914234</v>
      </c>
      <c r="I380" s="852">
        <f>IF(ISBLANK(OBRAZ2!C17),"-",OBRAZ2!C26)</f>
        <v>19.507133592736707</v>
      </c>
      <c r="J380" s="852">
        <f>IF(ISBLANK(OBRAZ2!D17),"-",OBRAZ2!D26)</f>
        <v>18.578601776747782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6661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6488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318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88.6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1493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85.8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517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4076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1010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141449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209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24722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207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0.13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73.099999999999994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0.44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77.400000000000006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91.1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13481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7.4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35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385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5228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25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118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3.7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2.7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100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1122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0.7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2035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6.5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1492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4.3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349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811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1033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1092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119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34.1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41.8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28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237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43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294.41500000000002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5.9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5284.72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15.85004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31</v>
      </c>
      <c r="D696" s="3"/>
      <c r="E696" s="5"/>
      <c r="F696" s="5"/>
      <c r="G696" s="837">
        <v>2012</v>
      </c>
      <c r="H696" s="835">
        <f>IF(ISBLANK(INDEKSI2!B5),"-",INDEKSI2!B5)</f>
        <v>37.229999999999997</v>
      </c>
      <c r="I696" s="835">
        <f>IF(ISBLANK(INDEKSI2!C5),"-",INDEKSI2!C5)</f>
        <v>13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50.13</v>
      </c>
      <c r="D697" s="3"/>
      <c r="E697" s="5"/>
      <c r="F697" s="5"/>
      <c r="G697" s="838">
        <v>2013</v>
      </c>
      <c r="H697" s="559">
        <f>IF(ISBLANK(INDEKSI2!B6),"-",INDEKSI2!B6)</f>
        <v>38.619999999999997</v>
      </c>
      <c r="I697" s="559">
        <f>IF(ISBLANK(INDEKSI2!C6),"-",INDEKSI2!C6)</f>
        <v>10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40.729999999999997</v>
      </c>
      <c r="I698" s="836">
        <f>IF(ISBLANK(INDEKSI2!C7),"-",INDEKSI2!C7)</f>
        <v>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14985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85353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49816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221677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3.6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11.9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40.729999999999997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15.85004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50.13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39.39</v>
      </c>
      <c r="C4" s="721">
        <v>10</v>
      </c>
      <c r="D4" s="710"/>
      <c r="E4" s="711"/>
      <c r="F4" s="712"/>
    </row>
    <row r="5" spans="1:6" x14ac:dyDescent="0.25">
      <c r="A5" s="286">
        <v>2012</v>
      </c>
      <c r="B5" s="614">
        <v>37.229999999999997</v>
      </c>
      <c r="C5" s="722">
        <v>13</v>
      </c>
      <c r="D5" s="713"/>
      <c r="E5" s="641"/>
      <c r="F5" s="714"/>
    </row>
    <row r="6" spans="1:6" x14ac:dyDescent="0.25">
      <c r="A6" s="286">
        <v>2013</v>
      </c>
      <c r="B6" s="614">
        <v>38.619999999999997</v>
      </c>
      <c r="C6" s="722">
        <v>10</v>
      </c>
      <c r="D6" s="715">
        <v>15.85004</v>
      </c>
      <c r="E6" s="609">
        <v>31</v>
      </c>
      <c r="F6" s="716">
        <v>50.13</v>
      </c>
    </row>
    <row r="7" spans="1:6" x14ac:dyDescent="0.25">
      <c r="A7" s="219">
        <v>2014</v>
      </c>
      <c r="B7" s="615">
        <v>40.729999999999997</v>
      </c>
      <c r="C7" s="723">
        <v>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1705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1366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3302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43.66</v>
      </c>
      <c r="G3" s="217" t="s">
        <v>765</v>
      </c>
      <c r="H3" s="71">
        <v>19746</v>
      </c>
    </row>
    <row r="4" spans="1:9" x14ac:dyDescent="0.25">
      <c r="A4" s="286" t="s">
        <v>760</v>
      </c>
      <c r="B4" s="214">
        <v>20968.259999999998</v>
      </c>
      <c r="G4" s="286" t="s">
        <v>766</v>
      </c>
      <c r="H4" s="214">
        <v>38589</v>
      </c>
    </row>
    <row r="5" spans="1:9" x14ac:dyDescent="0.25">
      <c r="A5" s="286" t="s">
        <v>761</v>
      </c>
      <c r="B5" s="214">
        <v>269.86</v>
      </c>
      <c r="G5" s="286" t="s">
        <v>767</v>
      </c>
      <c r="H5" s="214">
        <v>985</v>
      </c>
    </row>
    <row r="6" spans="1:9" x14ac:dyDescent="0.25">
      <c r="A6" s="286" t="s">
        <v>762</v>
      </c>
      <c r="B6" s="214">
        <v>11.16</v>
      </c>
      <c r="G6" s="286" t="s">
        <v>768</v>
      </c>
      <c r="H6" s="214">
        <v>62417</v>
      </c>
    </row>
    <row r="7" spans="1:9" x14ac:dyDescent="0.25">
      <c r="A7" s="286" t="s">
        <v>763</v>
      </c>
      <c r="B7" s="214">
        <v>33.65</v>
      </c>
      <c r="G7" s="1" t="s">
        <v>24</v>
      </c>
      <c r="H7" s="288">
        <v>121737</v>
      </c>
    </row>
    <row r="8" spans="1:9" x14ac:dyDescent="0.25">
      <c r="A8" s="287" t="s">
        <v>764</v>
      </c>
      <c r="B8" s="73">
        <v>259.70999999999998</v>
      </c>
    </row>
    <row r="9" spans="1:9" x14ac:dyDescent="0.25">
      <c r="A9" s="1" t="s">
        <v>24</v>
      </c>
      <c r="B9" s="288">
        <v>21586.3</v>
      </c>
      <c r="I9" s="41" t="s">
        <v>876</v>
      </c>
    </row>
    <row r="10" spans="1:9" x14ac:dyDescent="0.25">
      <c r="G10" s="29" t="s">
        <v>775</v>
      </c>
      <c r="H10" s="58">
        <v>25690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1668</v>
      </c>
      <c r="C4" s="55">
        <v>273</v>
      </c>
      <c r="D4" s="110">
        <v>1395</v>
      </c>
    </row>
    <row r="5" spans="1:4" ht="30" customHeight="1" x14ac:dyDescent="0.25">
      <c r="A5" s="274" t="s">
        <v>884</v>
      </c>
      <c r="B5" s="212">
        <v>1899</v>
      </c>
      <c r="C5" s="58">
        <v>1195</v>
      </c>
      <c r="D5" s="160">
        <v>704</v>
      </c>
    </row>
    <row r="6" spans="1:4" x14ac:dyDescent="0.25">
      <c r="A6" s="274" t="s">
        <v>772</v>
      </c>
      <c r="B6" s="212">
        <v>6</v>
      </c>
      <c r="C6" s="58">
        <v>0</v>
      </c>
      <c r="D6" s="160">
        <v>6</v>
      </c>
    </row>
    <row r="7" spans="1:4" ht="30" x14ac:dyDescent="0.25">
      <c r="A7" s="274" t="s">
        <v>773</v>
      </c>
      <c r="B7" s="212">
        <v>1362</v>
      </c>
      <c r="C7" s="58">
        <v>396</v>
      </c>
      <c r="D7" s="160">
        <v>966</v>
      </c>
    </row>
    <row r="8" spans="1:4" x14ac:dyDescent="0.25">
      <c r="A8" s="201" t="s">
        <v>774</v>
      </c>
      <c r="B8" s="72">
        <v>1705</v>
      </c>
      <c r="C8" s="61">
        <v>272</v>
      </c>
      <c r="D8" s="111">
        <v>1433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62.927856766719323</v>
      </c>
      <c r="C15" s="278">
        <f>D5/B5*100</f>
        <v>37.072143233280677</v>
      </c>
    </row>
    <row r="16" spans="1:4" ht="30" x14ac:dyDescent="0.25">
      <c r="A16" s="279" t="s">
        <v>821</v>
      </c>
      <c r="B16" s="283">
        <f>C4/B4*100</f>
        <v>16.366906474820144</v>
      </c>
      <c r="C16" s="280">
        <f>D4/B4*100</f>
        <v>83.633093525179859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62.927856766719323</v>
      </c>
      <c r="C22" s="278">
        <f t="shared" si="0"/>
        <v>37.072143233280677</v>
      </c>
    </row>
    <row r="23" spans="1:3" ht="30" x14ac:dyDescent="0.25">
      <c r="A23" s="279" t="s">
        <v>858</v>
      </c>
      <c r="B23" s="285">
        <f t="shared" si="0"/>
        <v>16.366906474820144</v>
      </c>
      <c r="C23" s="284">
        <f t="shared" si="0"/>
        <v>83.633093525179859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27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2507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51.6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3549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74.099999999999994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1711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7678</v>
      </c>
      <c r="C6" s="973">
        <v>7300</v>
      </c>
      <c r="D6" s="945">
        <v>378</v>
      </c>
      <c r="E6" s="973">
        <v>7602</v>
      </c>
      <c r="F6" s="973">
        <v>7236</v>
      </c>
      <c r="G6" s="945">
        <v>366</v>
      </c>
      <c r="H6" s="599">
        <v>7710</v>
      </c>
      <c r="I6" s="616">
        <v>7334</v>
      </c>
      <c r="J6" s="945">
        <v>376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214</v>
      </c>
      <c r="C7" s="975">
        <v>206</v>
      </c>
      <c r="D7" s="976">
        <v>8</v>
      </c>
      <c r="E7" s="975">
        <v>79</v>
      </c>
      <c r="F7" s="975">
        <v>79</v>
      </c>
      <c r="G7" s="976">
        <v>0</v>
      </c>
      <c r="H7" s="753">
        <v>173</v>
      </c>
      <c r="I7" s="690">
        <v>151</v>
      </c>
      <c r="J7" s="976">
        <v>22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29</v>
      </c>
      <c r="C8" s="978">
        <v>29</v>
      </c>
      <c r="D8" s="979">
        <v>0</v>
      </c>
      <c r="E8" s="978">
        <v>14</v>
      </c>
      <c r="F8" s="978">
        <v>14</v>
      </c>
      <c r="G8" s="979">
        <v>0</v>
      </c>
      <c r="H8" s="754">
        <v>27</v>
      </c>
      <c r="I8" s="691">
        <v>27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6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5712</v>
      </c>
      <c r="C14" s="751">
        <v>5885</v>
      </c>
      <c r="D14" s="751">
        <v>6056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362</v>
      </c>
      <c r="C16" s="1029">
        <v>315</v>
      </c>
      <c r="D16" s="751">
        <v>268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1523</v>
      </c>
      <c r="C17" s="752">
        <v>1504</v>
      </c>
      <c r="D17" s="752">
        <v>1443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6.5772165219679032E-2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7.7821011673151752E-2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75.138121546961329</v>
      </c>
      <c r="C23" s="290">
        <f>C14/SUM(C12:C17)*100</f>
        <v>76.329442282749667</v>
      </c>
      <c r="D23" s="290">
        <f>D14/SUM(D12:D17)*100</f>
        <v>77.970902536371838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4.7619047619047619</v>
      </c>
      <c r="C25" s="290">
        <f>C16/SUM(C12:C17)*100</f>
        <v>4.0856031128404666</v>
      </c>
      <c r="D25" s="290">
        <f>D16/SUM(D12:D17)*100</f>
        <v>3.4504956868803913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20.034201525914234</v>
      </c>
      <c r="C26" s="291">
        <f>C17/SUM(C12:C17)*100</f>
        <v>19.507133592736707</v>
      </c>
      <c r="D26" s="291">
        <f>D17/SUM(D12:D17)*100</f>
        <v>18.578601776747782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14.1</v>
      </c>
      <c r="C7" s="600">
        <v>12.3</v>
      </c>
      <c r="D7" s="600">
        <v>13</v>
      </c>
    </row>
    <row r="8" spans="1:6" x14ac:dyDescent="0.25">
      <c r="A8" s="695" t="s">
        <v>944</v>
      </c>
      <c r="B8" s="751">
        <v>2.9</v>
      </c>
      <c r="C8" s="751">
        <v>2.6</v>
      </c>
      <c r="D8" s="751">
        <v>1</v>
      </c>
    </row>
    <row r="9" spans="1:6" x14ac:dyDescent="0.25">
      <c r="A9" s="696" t="s">
        <v>224</v>
      </c>
      <c r="B9" s="752">
        <v>83</v>
      </c>
      <c r="C9" s="752">
        <v>85.2</v>
      </c>
      <c r="D9" s="752">
        <v>86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14.1</v>
      </c>
      <c r="C13" s="697">
        <f t="shared" ref="C13:D13" si="1">IF(ISBLANK(C7),"",C7)</f>
        <v>12.3</v>
      </c>
      <c r="D13" s="697">
        <f t="shared" si="1"/>
        <v>13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2.9</v>
      </c>
      <c r="C14" s="698">
        <f t="shared" si="2"/>
        <v>2.6</v>
      </c>
      <c r="D14" s="698">
        <f t="shared" si="2"/>
        <v>1</v>
      </c>
    </row>
    <row r="15" spans="1:6" x14ac:dyDescent="0.25">
      <c r="A15" s="702" t="s">
        <v>1630</v>
      </c>
      <c r="B15" s="699">
        <f t="shared" si="2"/>
        <v>83</v>
      </c>
      <c r="C15" s="699">
        <f t="shared" si="2"/>
        <v>85.2</v>
      </c>
      <c r="D15" s="699">
        <f t="shared" si="2"/>
        <v>86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14.1</v>
      </c>
      <c r="C18" s="697">
        <f t="shared" ref="C18:D18" si="4">IF(ISBLANK(C7),"",C7)</f>
        <v>12.3</v>
      </c>
      <c r="D18" s="697">
        <f t="shared" si="4"/>
        <v>13</v>
      </c>
    </row>
    <row r="19" spans="1:5" x14ac:dyDescent="0.25">
      <c r="A19" s="701" t="s">
        <v>1632</v>
      </c>
      <c r="B19" s="698">
        <f t="shared" ref="B19:D20" si="5">IF(ISBLANK(B8),"",B8)</f>
        <v>2.9</v>
      </c>
      <c r="C19" s="698">
        <f t="shared" si="5"/>
        <v>2.6</v>
      </c>
      <c r="D19" s="698">
        <f t="shared" si="5"/>
        <v>1</v>
      </c>
    </row>
    <row r="20" spans="1:5" x14ac:dyDescent="0.25">
      <c r="A20" s="702" t="s">
        <v>1633</v>
      </c>
      <c r="B20" s="699">
        <f t="shared" si="5"/>
        <v>83</v>
      </c>
      <c r="C20" s="699">
        <f t="shared" si="5"/>
        <v>85.2</v>
      </c>
      <c r="D20" s="699">
        <f t="shared" si="5"/>
        <v>86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89</v>
      </c>
      <c r="C5" s="611">
        <v>96.9</v>
      </c>
      <c r="D5" s="1030">
        <v>93.1</v>
      </c>
      <c r="F5" s="28"/>
      <c r="G5" s="693">
        <f>A5</f>
        <v>2020</v>
      </c>
      <c r="H5" s="669">
        <f>IF(ISBLANK(B5),"",B5)</f>
        <v>89</v>
      </c>
      <c r="I5" s="618">
        <f t="shared" ref="H5:I7" si="0">IF(ISBLANK(C5),"",C5)</f>
        <v>96.9</v>
      </c>
    </row>
    <row r="6" spans="1:10" x14ac:dyDescent="0.25">
      <c r="A6" s="749">
        <v>2021</v>
      </c>
      <c r="B6" s="601">
        <v>92.5</v>
      </c>
      <c r="C6" s="612">
        <v>90.8</v>
      </c>
      <c r="D6" s="946">
        <v>91.6</v>
      </c>
      <c r="F6" s="44"/>
      <c r="G6" s="693">
        <f t="shared" ref="G6:G7" si="1">A6</f>
        <v>2021</v>
      </c>
      <c r="H6" s="670">
        <f t="shared" si="0"/>
        <v>92.5</v>
      </c>
      <c r="I6" s="619">
        <f t="shared" si="0"/>
        <v>90.8</v>
      </c>
    </row>
    <row r="7" spans="1:10" x14ac:dyDescent="0.25">
      <c r="A7" s="750">
        <v>2022</v>
      </c>
      <c r="B7" s="601">
        <v>87.1</v>
      </c>
      <c r="C7" s="612">
        <v>87.1</v>
      </c>
      <c r="D7" s="946">
        <v>87.1</v>
      </c>
      <c r="F7" s="44"/>
      <c r="G7" s="693">
        <f t="shared" si="1"/>
        <v>2022</v>
      </c>
      <c r="H7" s="671">
        <f t="shared" si="0"/>
        <v>87.1</v>
      </c>
      <c r="I7" s="620">
        <f t="shared" si="0"/>
        <v>87.1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89</v>
      </c>
      <c r="I13" s="618">
        <f>IF(ISBLANK(C5),"",C5)</f>
        <v>96.9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92.5</v>
      </c>
      <c r="I14" s="619">
        <f t="shared" si="3"/>
        <v>90.8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87.1</v>
      </c>
      <c r="I15" s="620">
        <f t="shared" si="4"/>
        <v>87.1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Palilula (Belgrade)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451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183002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406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11.4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13.7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-2.2000000000000002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74.52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41.6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119.4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159268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211386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6918</v>
      </c>
      <c r="C63" s="548">
        <f>IF(ISBLANK('DEM2'!C7),"-",'DEM2'!C7)</f>
        <v>7505</v>
      </c>
      <c r="D63" s="548"/>
      <c r="E63" s="548">
        <f>IF(ISBLANK('DEM2'!D8),"-",'DEM2'!D8)</f>
        <v>6511</v>
      </c>
      <c r="F63" s="548">
        <f>IF(ISBLANK('DEM2'!C8),"-",'DEM2'!C8)</f>
        <v>6944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7281</v>
      </c>
      <c r="C64" s="317">
        <f>IF(ISBLANK('DEM2'!F7),"-",'DEM2'!F7)</f>
        <v>7767</v>
      </c>
      <c r="D64" s="789"/>
      <c r="E64" s="317">
        <f>IF(ISBLANK('DEM2'!G8),"-",'DEM2'!G8)</f>
        <v>7246</v>
      </c>
      <c r="F64" s="317">
        <f>IF(ISBLANK('DEM2'!F8),"-",'DEM2'!F8)</f>
        <v>7674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3457</v>
      </c>
      <c r="C65" s="345">
        <f>IF(ISBLANK('DEM2'!I7),"-",'DEM2'!I7)</f>
        <v>3645</v>
      </c>
      <c r="D65" s="393"/>
      <c r="E65" s="345">
        <f>IF(ISBLANK('DEM2'!J8),"-",'DEM2'!J8)</f>
        <v>3447</v>
      </c>
      <c r="F65" s="345">
        <f>IF(ISBLANK('DEM2'!I8),"-",'DEM2'!I8)</f>
        <v>3645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16773</v>
      </c>
      <c r="C66" s="317">
        <f>IF(ISBLANK('DEM2'!L7),"-",'DEM2'!L7)</f>
        <v>17983</v>
      </c>
      <c r="D66" s="395"/>
      <c r="E66" s="317">
        <f>IF(ISBLANK('DEM2'!M8),"-",'DEM2'!M8)</f>
        <v>16308</v>
      </c>
      <c r="F66" s="317">
        <f>IF(ISBLANK('DEM2'!L8),"-",'DEM2'!L8)</f>
        <v>17342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14906</v>
      </c>
      <c r="C67" s="317">
        <f>IF(ISBLANK('DEM2'!O7),"-",'DEM2'!O7)</f>
        <v>15147</v>
      </c>
      <c r="D67" s="395"/>
      <c r="E67" s="317">
        <f>IF(ISBLANK('DEM2'!P8),"-",'DEM2'!P8)</f>
        <v>15108</v>
      </c>
      <c r="F67" s="317">
        <f>IF(ISBLANK('DEM2'!O8),"-",'DEM2'!O8)</f>
        <v>15317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63218</v>
      </c>
      <c r="C68" s="414">
        <f>IF(ISBLANK('DEM2'!R7),"-",'DEM2'!R7)</f>
        <v>59939</v>
      </c>
      <c r="D68" s="420"/>
      <c r="E68" s="414">
        <f>IF(ISBLANK('DEM2'!S8),"-",'DEM2'!S8)</f>
        <v>62435</v>
      </c>
      <c r="F68" s="414">
        <f>IF(ISBLANK('DEM2'!R8),"-",'DEM2'!R8)</f>
        <v>59126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97124</v>
      </c>
      <c r="C69" s="463">
        <f>IF(ISBLANK('DEM2'!U7),"-",'DEM2'!U7)</f>
        <v>88146</v>
      </c>
      <c r="D69" s="799"/>
      <c r="E69" s="463">
        <f>IF(ISBLANK('DEM2'!V8),"-",'DEM2'!V8)</f>
        <v>96024</v>
      </c>
      <c r="F69" s="463">
        <f>IF(ISBLANK('DEM2'!U8),"-",'DEM2'!U8)</f>
        <v>86978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4.8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1.4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2.4</v>
      </c>
      <c r="G117" s="801">
        <f>IF(ISBLANK('DEM2'!E25),"-",'DEM2'!E25)</f>
        <v>5.2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74555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74206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40.5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97578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4973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11.9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10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32.5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3.6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16833449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91985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11476750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2051697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62714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1624198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8875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1022118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5585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1129754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6173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5342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8837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2819447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1705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3302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1366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25690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1668</v>
      </c>
      <c r="C300" s="808">
        <f>IF(ISBLANK(POLJ3!C4),"-",POLJ3!C4)</f>
        <v>273</v>
      </c>
      <c r="D300" s="1104">
        <f>IF(ISBLANK(POLJ3!D4),"-",POLJ3!D4)</f>
        <v>1395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1899</v>
      </c>
      <c r="C301" s="789">
        <f>IF(ISBLANK(POLJ3!C5),"-",POLJ3!C5)</f>
        <v>1195</v>
      </c>
      <c r="D301" s="1105">
        <f>IF(ISBLANK(POLJ3!D5),"-",POLJ3!D5)</f>
        <v>704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6</v>
      </c>
      <c r="C302" s="790">
        <f>IF(ISBLANK(POLJ3!C6),"-",POLJ3!C6)</f>
        <v>0</v>
      </c>
      <c r="D302" s="1106">
        <f>IF(ISBLANK(POLJ3!D6),"-",POLJ3!D6)</f>
        <v>6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1362</v>
      </c>
      <c r="C303" s="791">
        <f>IF(ISBLANK(POLJ3!C7),"-",POLJ3!C7)</f>
        <v>396</v>
      </c>
      <c r="D303" s="1107">
        <f>IF(ISBLANK(POLJ3!D7),"-",POLJ3!D7)</f>
        <v>966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1705</v>
      </c>
      <c r="C304" s="807">
        <f>IF(ISBLANK(POLJ3!C8),"-",POLJ3!C8)</f>
        <v>272</v>
      </c>
      <c r="D304" s="1108">
        <f>IF(ISBLANK(POLJ3!D8),"-",POLJ3!D8)</f>
        <v>1433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43.66</v>
      </c>
      <c r="C310" s="1109"/>
      <c r="D310" s="3"/>
      <c r="E310" s="5"/>
      <c r="F310" s="5"/>
      <c r="G310" s="815" t="s">
        <v>765</v>
      </c>
      <c r="H310" s="816">
        <f>IF(ISBLANK(POLJ2!H3),"-",POLJ2!H3)</f>
        <v>19746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20968.259999999998</v>
      </c>
      <c r="C311" s="1120"/>
      <c r="D311" s="3"/>
      <c r="E311" s="5"/>
      <c r="F311" s="5"/>
      <c r="G311" s="810" t="s">
        <v>766</v>
      </c>
      <c r="H311" s="248">
        <f>IF(ISBLANK(POLJ2!H4),"-",POLJ2!H4)</f>
        <v>38589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269.86</v>
      </c>
      <c r="C312" s="1120"/>
      <c r="D312" s="3"/>
      <c r="E312" s="5"/>
      <c r="F312" s="5"/>
      <c r="G312" s="810" t="s">
        <v>767</v>
      </c>
      <c r="H312" s="248">
        <f>IF(ISBLANK(POLJ2!H5),"-",POLJ2!H5)</f>
        <v>985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11.16</v>
      </c>
      <c r="C313" s="1120"/>
      <c r="D313" s="3"/>
      <c r="E313" s="5"/>
      <c r="F313" s="5"/>
      <c r="G313" s="812" t="s">
        <v>768</v>
      </c>
      <c r="H313" s="249">
        <f>IF(ISBLANK(POLJ2!H6),"-",POLJ2!H6)</f>
        <v>62417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33.65</v>
      </c>
      <c r="C314" s="1120"/>
      <c r="D314" s="3"/>
      <c r="E314" s="5"/>
      <c r="F314" s="5"/>
      <c r="G314" s="814" t="s">
        <v>16</v>
      </c>
      <c r="H314" s="817">
        <f>IF(ISBLANK(POLJ2!H7),"-",POLJ2!H7)</f>
        <v>121737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259.70999999999998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21586.3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27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78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2507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51.6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7710</v>
      </c>
      <c r="I364" s="808">
        <f>IF(ISBLANK(OBRAZ2!I6),"-",OBRAZ2!I6)</f>
        <v>7334</v>
      </c>
      <c r="J364" s="808">
        <f>IF(ISBLANK(OBRAZ2!J6),"-",OBRAZ2!J6)</f>
        <v>376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3549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173</v>
      </c>
      <c r="I365" s="789">
        <f>IF(ISBLANK(OBRAZ2!I7),"-",OBRAZ2!I7)</f>
        <v>151</v>
      </c>
      <c r="J365" s="789">
        <f>IF(ISBLANK(OBRAZ2!J7),"-",OBRAZ2!J7)</f>
        <v>22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74.099999999999994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27</v>
      </c>
      <c r="I366" s="807">
        <f>IF(ISBLANK(OBRAZ2!I8),"-",OBRAZ2!I8)</f>
        <v>27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1711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6.5772165219679032E-2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7.7821011673151752E-2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75.138121546961329</v>
      </c>
      <c r="I377" s="851">
        <f>IF(ISBLANK(OBRAZ2!C14),"-",OBRAZ2!C23)</f>
        <v>76.329442282749667</v>
      </c>
      <c r="J377" s="851">
        <f>IF(ISBLANK(OBRAZ2!D14),"-",OBRAZ2!D23)</f>
        <v>77.970902536371838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4.7619047619047619</v>
      </c>
      <c r="I379" s="851">
        <f>IF(ISBLANK(OBRAZ2!C16),"-",OBRAZ2!C25)</f>
        <v>4.0856031128404666</v>
      </c>
      <c r="J379" s="851">
        <f>IF(ISBLANK(OBRAZ2!D16),"-",OBRAZ2!D25)</f>
        <v>3.4504956868803913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20.034201525914234</v>
      </c>
      <c r="I380" s="852">
        <f>IF(ISBLANK(OBRAZ2!C17),"-",OBRAZ2!C26)</f>
        <v>19.507133592736707</v>
      </c>
      <c r="J380" s="852">
        <f>IF(ISBLANK(OBRAZ2!D17),"-",OBRAZ2!D26)</f>
        <v>18.578601776747782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6661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6488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318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88.6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1493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85.8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517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4076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1010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141449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209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24722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207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0.13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73.099999999999994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0.44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77.400000000000006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91.1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13481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7.4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35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385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5228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25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118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3.7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2.7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100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1122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0.7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2035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6.5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1492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4.3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349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811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1033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1092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119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34.1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41.8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28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237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43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294.41500000000002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5.9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5284.72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15.85004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31</v>
      </c>
      <c r="D696" s="315"/>
      <c r="E696" s="314"/>
      <c r="F696" s="5"/>
      <c r="G696" s="837">
        <v>2012</v>
      </c>
      <c r="H696" s="835">
        <f>IF(ISBLANK(INDEKSI2!B5),"-",INDEKSI2!B5)</f>
        <v>37.229999999999997</v>
      </c>
      <c r="I696" s="835">
        <f>IF(ISBLANK(INDEKSI2!C5),"-",INDEKSI2!C5)</f>
        <v>13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50.13</v>
      </c>
      <c r="D697" s="315"/>
      <c r="E697" s="314"/>
      <c r="F697" s="5"/>
      <c r="G697" s="838">
        <v>2013</v>
      </c>
      <c r="H697" s="559">
        <f>IF(ISBLANK(INDEKSI2!B6),"-",INDEKSI2!B6)</f>
        <v>38.619999999999997</v>
      </c>
      <c r="I697" s="559">
        <f>IF(ISBLANK(INDEKSI2!C6),"-",INDEKSI2!C6)</f>
        <v>10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40.729999999999997</v>
      </c>
      <c r="I698" s="836">
        <f>IF(ISBLANK(INDEKSI2!C7),"-",INDEKSI2!C7)</f>
        <v>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14985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85353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49816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221677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26</v>
      </c>
      <c r="C6" s="601">
        <v>81</v>
      </c>
      <c r="D6" s="612">
        <v>73</v>
      </c>
      <c r="E6" s="612">
        <v>8</v>
      </c>
      <c r="F6" s="1033">
        <v>2411</v>
      </c>
      <c r="G6" s="612">
        <v>1258</v>
      </c>
      <c r="H6" s="980">
        <v>1153</v>
      </c>
      <c r="I6" s="1034">
        <v>45.6</v>
      </c>
      <c r="J6" s="612">
        <v>46</v>
      </c>
      <c r="K6" s="1035">
        <v>45.2</v>
      </c>
      <c r="L6" s="1033">
        <v>3306</v>
      </c>
      <c r="M6" s="612">
        <v>1716</v>
      </c>
      <c r="N6" s="1028">
        <v>1590</v>
      </c>
      <c r="O6" s="1034">
        <v>66.5</v>
      </c>
      <c r="P6" s="612">
        <v>66</v>
      </c>
      <c r="Q6" s="1028">
        <v>67</v>
      </c>
      <c r="R6" s="1033">
        <v>1885</v>
      </c>
      <c r="S6" s="612">
        <v>1007</v>
      </c>
      <c r="T6" s="1035">
        <v>878</v>
      </c>
    </row>
    <row r="7" spans="1:20" x14ac:dyDescent="0.25">
      <c r="A7" s="286">
        <v>2021</v>
      </c>
      <c r="B7" s="602">
        <v>27</v>
      </c>
      <c r="C7" s="601">
        <v>82</v>
      </c>
      <c r="D7" s="612">
        <v>74</v>
      </c>
      <c r="E7" s="612">
        <v>8</v>
      </c>
      <c r="F7" s="1033">
        <v>2474</v>
      </c>
      <c r="G7" s="612">
        <v>1287</v>
      </c>
      <c r="H7" s="980">
        <v>1187</v>
      </c>
      <c r="I7" s="1034">
        <v>47</v>
      </c>
      <c r="J7" s="612">
        <v>47.1</v>
      </c>
      <c r="K7" s="1035">
        <v>46.9</v>
      </c>
      <c r="L7" s="1033">
        <v>3417</v>
      </c>
      <c r="M7" s="612">
        <v>1757</v>
      </c>
      <c r="N7" s="1028">
        <v>1660</v>
      </c>
      <c r="O7" s="1034">
        <v>67.7</v>
      </c>
      <c r="P7" s="612">
        <v>67.099999999999994</v>
      </c>
      <c r="Q7" s="1028">
        <v>68.3</v>
      </c>
      <c r="R7" s="1033">
        <v>1819</v>
      </c>
      <c r="S7" s="612">
        <v>958</v>
      </c>
      <c r="T7" s="1035">
        <v>861</v>
      </c>
    </row>
    <row r="8" spans="1:20" x14ac:dyDescent="0.25">
      <c r="A8" s="219">
        <v>2022</v>
      </c>
      <c r="B8" s="617">
        <v>27</v>
      </c>
      <c r="C8" s="947">
        <v>78</v>
      </c>
      <c r="D8" s="981">
        <v>69</v>
      </c>
      <c r="E8" s="981">
        <v>9</v>
      </c>
      <c r="F8" s="1036">
        <v>2507</v>
      </c>
      <c r="G8" s="981">
        <v>1303</v>
      </c>
      <c r="H8" s="979">
        <v>1204</v>
      </c>
      <c r="I8" s="754">
        <v>51.6</v>
      </c>
      <c r="J8" s="981">
        <v>52.2</v>
      </c>
      <c r="K8" s="1037">
        <v>51</v>
      </c>
      <c r="L8" s="1036">
        <v>3549</v>
      </c>
      <c r="M8" s="981">
        <v>1840</v>
      </c>
      <c r="N8" s="691">
        <v>1709</v>
      </c>
      <c r="O8" s="754">
        <v>74.099999999999994</v>
      </c>
      <c r="P8" s="981">
        <v>74.2</v>
      </c>
      <c r="Q8" s="691">
        <v>74</v>
      </c>
      <c r="R8" s="1036">
        <v>1711</v>
      </c>
      <c r="S8" s="981">
        <v>882</v>
      </c>
      <c r="T8" s="1037">
        <v>829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6661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6488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318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1493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85.8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517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95.443473276973776</v>
      </c>
      <c r="C21" s="739">
        <f>B10/(B7+B10)*100</f>
        <v>4.5565267230262219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98.437262934304357</v>
      </c>
      <c r="C22" s="739">
        <f>B11/(B8+B11)*100</f>
        <v>1.5627370656956456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95.443473276973776</v>
      </c>
      <c r="C26" s="739">
        <f>C21</f>
        <v>4.5565267230262219</v>
      </c>
    </row>
    <row r="27" spans="1:10" ht="24.75" x14ac:dyDescent="0.25">
      <c r="A27" s="742" t="s">
        <v>1407</v>
      </c>
      <c r="B27" s="739">
        <f>B22</f>
        <v>98.437262934304357</v>
      </c>
      <c r="C27" s="739">
        <f>C22</f>
        <v>1.5627370656956456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16</v>
      </c>
      <c r="C5" s="1095">
        <v>1</v>
      </c>
      <c r="D5" s="914" t="s">
        <v>5</v>
      </c>
      <c r="E5" s="211"/>
      <c r="F5" s="125">
        <v>2021</v>
      </c>
      <c r="G5" s="70">
        <v>17</v>
      </c>
      <c r="H5" s="55">
        <v>16</v>
      </c>
      <c r="I5" s="110">
        <v>1</v>
      </c>
      <c r="J5" s="70">
        <v>9</v>
      </c>
      <c r="K5" s="55">
        <v>0</v>
      </c>
      <c r="L5" s="110">
        <v>9</v>
      </c>
      <c r="M5" s="70">
        <v>6621</v>
      </c>
      <c r="N5" s="55">
        <v>6417</v>
      </c>
      <c r="O5" s="70">
        <v>309</v>
      </c>
      <c r="P5" s="110">
        <v>112</v>
      </c>
    </row>
    <row r="6" spans="1:16" x14ac:dyDescent="0.25">
      <c r="A6" s="923" t="s">
        <v>259</v>
      </c>
      <c r="B6" s="1096">
        <v>0</v>
      </c>
      <c r="C6" s="1097">
        <v>9</v>
      </c>
      <c r="D6" s="915" t="s">
        <v>5</v>
      </c>
      <c r="E6" s="254"/>
      <c r="F6" s="125">
        <v>2022</v>
      </c>
      <c r="G6" s="212">
        <v>17</v>
      </c>
      <c r="H6" s="58">
        <v>16</v>
      </c>
      <c r="I6" s="160">
        <v>1</v>
      </c>
      <c r="J6" s="212">
        <v>9</v>
      </c>
      <c r="K6" s="58">
        <v>0</v>
      </c>
      <c r="L6" s="160">
        <v>9</v>
      </c>
      <c r="M6" s="212">
        <v>6661</v>
      </c>
      <c r="N6" s="58">
        <v>6488</v>
      </c>
      <c r="O6" s="212">
        <v>318</v>
      </c>
      <c r="P6" s="160">
        <v>103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18</v>
      </c>
      <c r="H7" s="94">
        <v>17</v>
      </c>
      <c r="I7" s="169">
        <v>1</v>
      </c>
      <c r="J7" s="167"/>
      <c r="K7" s="94"/>
      <c r="L7" s="169"/>
      <c r="M7" s="167">
        <v>7011</v>
      </c>
      <c r="N7" s="94">
        <v>6669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16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87.8</v>
      </c>
      <c r="C5" s="611">
        <v>86.4</v>
      </c>
      <c r="D5" s="945">
        <v>89.3</v>
      </c>
      <c r="E5" s="610"/>
      <c r="F5" s="611"/>
      <c r="G5" s="945"/>
      <c r="H5" s="610"/>
      <c r="I5" s="611"/>
      <c r="J5" s="945"/>
      <c r="K5" s="610">
        <v>1579</v>
      </c>
      <c r="L5" s="611">
        <v>804</v>
      </c>
      <c r="M5" s="945">
        <v>775</v>
      </c>
      <c r="N5" s="610">
        <v>91.7</v>
      </c>
      <c r="O5" s="611">
        <v>90.5</v>
      </c>
      <c r="P5" s="945">
        <v>92.9</v>
      </c>
      <c r="Q5" s="610">
        <v>0.8</v>
      </c>
      <c r="R5" s="611">
        <v>0.5</v>
      </c>
      <c r="S5" s="945">
        <v>1.1000000000000001</v>
      </c>
    </row>
    <row r="6" spans="1:19" x14ac:dyDescent="0.25">
      <c r="A6" s="286">
        <v>2021</v>
      </c>
      <c r="B6" s="457">
        <v>88.3</v>
      </c>
      <c r="C6" s="458">
        <v>87.1</v>
      </c>
      <c r="D6" s="976">
        <v>89.6</v>
      </c>
      <c r="E6" s="457">
        <v>34</v>
      </c>
      <c r="F6" s="458">
        <v>22</v>
      </c>
      <c r="G6" s="976">
        <v>12</v>
      </c>
      <c r="H6" s="457">
        <v>556</v>
      </c>
      <c r="I6" s="458">
        <v>302</v>
      </c>
      <c r="J6" s="976">
        <v>254</v>
      </c>
      <c r="K6" s="457">
        <v>1499</v>
      </c>
      <c r="L6" s="458">
        <v>762</v>
      </c>
      <c r="M6" s="976">
        <v>737</v>
      </c>
      <c r="N6" s="457">
        <v>88</v>
      </c>
      <c r="O6" s="458">
        <v>86.2</v>
      </c>
      <c r="P6" s="976">
        <v>89.9</v>
      </c>
      <c r="Q6" s="457">
        <v>0.4</v>
      </c>
      <c r="R6" s="458">
        <v>1</v>
      </c>
      <c r="S6" s="976">
        <v>-0.2</v>
      </c>
    </row>
    <row r="7" spans="1:19" x14ac:dyDescent="0.25">
      <c r="A7" s="286">
        <v>2022</v>
      </c>
      <c r="B7" s="601">
        <v>88.6</v>
      </c>
      <c r="C7" s="612">
        <v>88.6</v>
      </c>
      <c r="D7" s="980">
        <v>88.6</v>
      </c>
      <c r="E7" s="601">
        <v>36</v>
      </c>
      <c r="F7" s="612">
        <v>20</v>
      </c>
      <c r="G7" s="980">
        <v>16</v>
      </c>
      <c r="H7" s="601">
        <v>517</v>
      </c>
      <c r="I7" s="612">
        <v>326</v>
      </c>
      <c r="J7" s="980">
        <v>191</v>
      </c>
      <c r="K7" s="601">
        <v>1493</v>
      </c>
      <c r="L7" s="612">
        <v>758</v>
      </c>
      <c r="M7" s="980">
        <v>735</v>
      </c>
      <c r="N7" s="601">
        <v>85.8</v>
      </c>
      <c r="O7" s="612">
        <v>85.5</v>
      </c>
      <c r="P7" s="980">
        <v>86.2</v>
      </c>
      <c r="Q7" s="601">
        <v>1</v>
      </c>
      <c r="R7" s="612">
        <v>0.9</v>
      </c>
      <c r="S7" s="980">
        <v>1.2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517</v>
      </c>
      <c r="I8" s="981">
        <v>298</v>
      </c>
      <c r="J8" s="979">
        <v>219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5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11476750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62714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257</v>
      </c>
      <c r="C5" s="616">
        <v>209</v>
      </c>
      <c r="D5" s="616">
        <v>48</v>
      </c>
      <c r="E5" s="599">
        <v>2667</v>
      </c>
      <c r="F5" s="616">
        <v>2011</v>
      </c>
      <c r="G5" s="945">
        <v>656</v>
      </c>
      <c r="H5" s="616">
        <v>1376</v>
      </c>
      <c r="I5" s="616">
        <v>535</v>
      </c>
      <c r="J5" s="616">
        <v>841</v>
      </c>
      <c r="K5" s="217">
        <f>SUM(B5,E5,H5)</f>
        <v>4300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177</v>
      </c>
      <c r="C6" s="612">
        <v>139</v>
      </c>
      <c r="D6" s="946">
        <v>38</v>
      </c>
      <c r="E6" s="601">
        <v>2624</v>
      </c>
      <c r="F6" s="612">
        <v>1966</v>
      </c>
      <c r="G6" s="946">
        <v>658</v>
      </c>
      <c r="H6" s="601">
        <v>1430</v>
      </c>
      <c r="I6" s="612">
        <v>581</v>
      </c>
      <c r="J6" s="612">
        <v>849</v>
      </c>
      <c r="K6" s="218">
        <f>SUM(B6,E6,H6)</f>
        <v>4231</v>
      </c>
      <c r="M6" s="105" t="s">
        <v>284</v>
      </c>
      <c r="N6" s="171">
        <f>IF(ISBLANK(J7),"",J7)</f>
        <v>802</v>
      </c>
      <c r="O6" s="80">
        <f>IF(ISBLANK(I7),"",I7)</f>
        <v>488</v>
      </c>
      <c r="P6" s="211"/>
    </row>
    <row r="7" spans="1:17" ht="24.75" x14ac:dyDescent="0.25">
      <c r="A7" s="218">
        <v>2023</v>
      </c>
      <c r="B7" s="601">
        <v>145</v>
      </c>
      <c r="C7" s="612">
        <v>113</v>
      </c>
      <c r="D7" s="946">
        <v>32</v>
      </c>
      <c r="E7" s="601">
        <v>2641</v>
      </c>
      <c r="F7" s="612">
        <v>1933</v>
      </c>
      <c r="G7" s="946">
        <v>708</v>
      </c>
      <c r="H7" s="601">
        <v>1290</v>
      </c>
      <c r="I7" s="612">
        <v>488</v>
      </c>
      <c r="J7" s="612">
        <v>802</v>
      </c>
      <c r="K7" s="218">
        <f>SUM(B7,E7,H7)</f>
        <v>4076</v>
      </c>
      <c r="M7" s="106" t="s">
        <v>285</v>
      </c>
      <c r="N7" s="220">
        <f>IF(ISBLANK(G7),"",G7)</f>
        <v>708</v>
      </c>
      <c r="O7" s="107">
        <f>IF(ISBLANK(F7),"",F7)</f>
        <v>1933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32</v>
      </c>
      <c r="O8" s="83">
        <f>IF(ISBLANK(C7),"",C7)</f>
        <v>113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802</v>
      </c>
      <c r="O13" s="80">
        <f>IF(ISBLANK(I7),"",I7)</f>
        <v>488</v>
      </c>
      <c r="P13" s="211"/>
    </row>
    <row r="14" spans="1:17" ht="27.75" customHeight="1" x14ac:dyDescent="0.25">
      <c r="M14" s="106" t="s">
        <v>515</v>
      </c>
      <c r="N14" s="220">
        <f>IF(ISBLANK(G7),"",G7)</f>
        <v>708</v>
      </c>
      <c r="O14" s="107">
        <f>IF(ISBLANK(F7),"",F7)</f>
        <v>1933</v>
      </c>
      <c r="P14" s="211"/>
    </row>
    <row r="15" spans="1:17" ht="26.25" customHeight="1" x14ac:dyDescent="0.25">
      <c r="M15" s="108" t="s">
        <v>516</v>
      </c>
      <c r="N15" s="170">
        <f>IF(ISBLANK(D7),"",D7)</f>
        <v>32</v>
      </c>
      <c r="O15" s="83">
        <f>IF(ISBLANK(C7),"",C7)</f>
        <v>113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90</v>
      </c>
      <c r="C21" s="616">
        <v>69</v>
      </c>
      <c r="D21" s="616">
        <v>21</v>
      </c>
      <c r="E21" s="599">
        <v>647</v>
      </c>
      <c r="F21" s="616">
        <v>477</v>
      </c>
      <c r="G21" s="945">
        <v>170</v>
      </c>
      <c r="H21" s="616">
        <v>279</v>
      </c>
      <c r="I21" s="616">
        <v>95</v>
      </c>
      <c r="J21" s="616">
        <v>184</v>
      </c>
      <c r="K21" s="217">
        <f>SUM(B21,E21,H21)</f>
        <v>1016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75</v>
      </c>
      <c r="C22" s="1028">
        <v>64</v>
      </c>
      <c r="D22" s="980">
        <v>11</v>
      </c>
      <c r="E22" s="1034">
        <v>638</v>
      </c>
      <c r="F22" s="1028">
        <v>466</v>
      </c>
      <c r="G22" s="980">
        <v>172</v>
      </c>
      <c r="H22" s="1034">
        <v>299</v>
      </c>
      <c r="I22" s="1028">
        <v>95</v>
      </c>
      <c r="J22" s="1028">
        <v>204</v>
      </c>
      <c r="K22" s="218">
        <f>SUM(B22,E22,H22)</f>
        <v>1012</v>
      </c>
      <c r="M22" s="105" t="s">
        <v>284</v>
      </c>
      <c r="N22" s="171">
        <f>IF(ISBLANK(J23),"",J23)</f>
        <v>187</v>
      </c>
      <c r="O22" s="80">
        <f>IF(ISBLANK(I23),"",I23)</f>
        <v>103</v>
      </c>
      <c r="P22" s="211"/>
    </row>
    <row r="23" spans="1:17" ht="24.75" x14ac:dyDescent="0.25">
      <c r="A23" s="218">
        <v>2022</v>
      </c>
      <c r="B23" s="1034">
        <v>100</v>
      </c>
      <c r="C23" s="1028">
        <v>81</v>
      </c>
      <c r="D23" s="980">
        <v>19</v>
      </c>
      <c r="E23" s="1034">
        <v>620</v>
      </c>
      <c r="F23" s="1028">
        <v>463</v>
      </c>
      <c r="G23" s="980">
        <v>157</v>
      </c>
      <c r="H23" s="1034">
        <v>290</v>
      </c>
      <c r="I23" s="1028">
        <v>103</v>
      </c>
      <c r="J23" s="1028">
        <v>187</v>
      </c>
      <c r="K23" s="218">
        <f>SUM(B23,E23,H23)</f>
        <v>1010</v>
      </c>
      <c r="M23" s="106" t="s">
        <v>285</v>
      </c>
      <c r="N23" s="220">
        <f>IF(ISBLANK(G23),"",G23)</f>
        <v>157</v>
      </c>
      <c r="O23" s="107">
        <f>IF(ISBLANK(F23),"",F23)</f>
        <v>463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19</v>
      </c>
      <c r="O24" s="109">
        <f>IF(ISBLANK(C23),"",C23)</f>
        <v>81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187</v>
      </c>
      <c r="O29" s="80">
        <f>IF(ISBLANK(I23),"",I23)</f>
        <v>103</v>
      </c>
      <c r="P29" s="211"/>
    </row>
    <row r="30" spans="1:17" ht="27.75" customHeight="1" x14ac:dyDescent="0.25">
      <c r="M30" s="106" t="s">
        <v>515</v>
      </c>
      <c r="N30" s="220">
        <f>IF(ISBLANK(G23),"",G23)</f>
        <v>157</v>
      </c>
      <c r="O30" s="107">
        <f>IF(ISBLANK(F23),"",F23)</f>
        <v>463</v>
      </c>
      <c r="P30" s="211"/>
    </row>
    <row r="31" spans="1:17" ht="27.75" customHeight="1" x14ac:dyDescent="0.25">
      <c r="M31" s="108" t="s">
        <v>516</v>
      </c>
      <c r="N31" s="221">
        <f>IF(ISBLANK(D23),"",D23)</f>
        <v>19</v>
      </c>
      <c r="O31" s="109">
        <f>IF(ISBLANK(C23),"",C23)</f>
        <v>81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2051697</v>
      </c>
      <c r="D5" s="253"/>
    </row>
    <row r="6" spans="1:4" ht="30" x14ac:dyDescent="0.25">
      <c r="A6" s="686" t="s">
        <v>474</v>
      </c>
      <c r="B6" s="617">
        <v>9425053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1.8</v>
      </c>
      <c r="J5" s="611">
        <v>1.8</v>
      </c>
      <c r="K5" s="945">
        <v>1.7</v>
      </c>
      <c r="L5" s="610"/>
      <c r="M5" s="611"/>
      <c r="N5" s="945"/>
    </row>
    <row r="6" spans="1:14" x14ac:dyDescent="0.25">
      <c r="A6" s="286">
        <v>2021</v>
      </c>
      <c r="B6" s="457">
        <v>7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7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1.7</v>
      </c>
      <c r="J7" s="612">
        <v>2.1</v>
      </c>
      <c r="K7" s="980">
        <v>0.9</v>
      </c>
      <c r="L7" s="601"/>
      <c r="M7" s="612"/>
      <c r="N7" s="980"/>
    </row>
    <row r="8" spans="1:14" x14ac:dyDescent="0.25">
      <c r="A8" s="219">
        <v>2023</v>
      </c>
      <c r="B8" s="947">
        <v>5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368</v>
      </c>
      <c r="C5" s="207">
        <v>469</v>
      </c>
      <c r="G5" s="113"/>
      <c r="H5" s="174" t="s">
        <v>586</v>
      </c>
      <c r="I5" s="207">
        <v>763</v>
      </c>
      <c r="J5" s="207">
        <v>597</v>
      </c>
    </row>
    <row r="6" spans="1:13" ht="15" customHeight="1" x14ac:dyDescent="0.25">
      <c r="A6" s="175" t="s">
        <v>587</v>
      </c>
      <c r="B6" s="208">
        <v>1503</v>
      </c>
      <c r="C6" s="208">
        <v>401</v>
      </c>
      <c r="G6" s="113"/>
      <c r="H6" s="175" t="s">
        <v>587</v>
      </c>
      <c r="I6" s="208">
        <v>734</v>
      </c>
      <c r="J6" s="208">
        <v>277</v>
      </c>
    </row>
    <row r="7" spans="1:13" ht="15" customHeight="1" x14ac:dyDescent="0.25">
      <c r="A7" s="175" t="s">
        <v>588</v>
      </c>
      <c r="B7" s="208">
        <v>3987</v>
      </c>
      <c r="C7" s="208">
        <v>1245</v>
      </c>
      <c r="G7" s="113"/>
      <c r="H7" s="175" t="s">
        <v>588</v>
      </c>
      <c r="I7" s="208">
        <v>1692</v>
      </c>
      <c r="J7" s="208">
        <v>642</v>
      </c>
    </row>
    <row r="8" spans="1:13" ht="15" customHeight="1" x14ac:dyDescent="0.25">
      <c r="A8" s="175" t="s">
        <v>589</v>
      </c>
      <c r="B8" s="208">
        <v>13289</v>
      </c>
      <c r="C8" s="208">
        <v>9383</v>
      </c>
      <c r="G8" s="113"/>
      <c r="H8" s="175" t="s">
        <v>589</v>
      </c>
      <c r="I8" s="208">
        <v>10380</v>
      </c>
      <c r="J8" s="208">
        <v>7594</v>
      </c>
    </row>
    <row r="9" spans="1:13" ht="15" customHeight="1" x14ac:dyDescent="0.25">
      <c r="A9" s="175" t="s">
        <v>590</v>
      </c>
      <c r="B9" s="208">
        <v>39732</v>
      </c>
      <c r="C9" s="208">
        <v>41589</v>
      </c>
      <c r="G9" s="113"/>
      <c r="H9" s="175" t="s">
        <v>590</v>
      </c>
      <c r="I9" s="208">
        <v>40557</v>
      </c>
      <c r="J9" s="208">
        <v>42827</v>
      </c>
    </row>
    <row r="10" spans="1:13" ht="15" customHeight="1" x14ac:dyDescent="0.25">
      <c r="A10" s="175" t="s">
        <v>591</v>
      </c>
      <c r="B10" s="208">
        <v>6132</v>
      </c>
      <c r="C10" s="208">
        <v>5247</v>
      </c>
      <c r="G10" s="113"/>
      <c r="H10" s="175" t="s">
        <v>591</v>
      </c>
      <c r="I10" s="208">
        <v>6525</v>
      </c>
      <c r="J10" s="208">
        <v>5047</v>
      </c>
    </row>
    <row r="11" spans="1:13" ht="15" customHeight="1" x14ac:dyDescent="0.25">
      <c r="A11" s="176" t="s">
        <v>592</v>
      </c>
      <c r="B11" s="209">
        <v>14005</v>
      </c>
      <c r="C11" s="209">
        <v>10942</v>
      </c>
      <c r="G11" s="113"/>
      <c r="H11" s="176" t="s">
        <v>592</v>
      </c>
      <c r="I11" s="209">
        <v>21538</v>
      </c>
      <c r="J11" s="209">
        <v>15296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368</v>
      </c>
      <c r="C17" s="178">
        <f>IF(ISBLANK(C5),"0",C5)</f>
        <v>469</v>
      </c>
      <c r="G17" s="113"/>
      <c r="H17" s="174" t="s">
        <v>586</v>
      </c>
      <c r="I17" s="177">
        <f>IF(ISBLANK(I5),"0",I5)</f>
        <v>763</v>
      </c>
      <c r="J17" s="178">
        <f>IF(ISBLANK(J5),"0",J5)</f>
        <v>597</v>
      </c>
    </row>
    <row r="18" spans="1:13" ht="15" customHeight="1" x14ac:dyDescent="0.25">
      <c r="A18" s="175" t="s">
        <v>587</v>
      </c>
      <c r="B18" s="179">
        <f t="shared" ref="B18:C18" si="0">IF(ISBLANK(B6),"0",B6)</f>
        <v>1503</v>
      </c>
      <c r="C18" s="180">
        <f t="shared" si="0"/>
        <v>401</v>
      </c>
      <c r="G18" s="113"/>
      <c r="H18" s="175" t="s">
        <v>587</v>
      </c>
      <c r="I18" s="179">
        <f t="shared" ref="I18:J18" si="1">IF(ISBLANK(I6),"0",I6)</f>
        <v>734</v>
      </c>
      <c r="J18" s="180">
        <f t="shared" si="1"/>
        <v>277</v>
      </c>
    </row>
    <row r="19" spans="1:13" ht="15" customHeight="1" x14ac:dyDescent="0.25">
      <c r="A19" s="175" t="s">
        <v>588</v>
      </c>
      <c r="B19" s="179">
        <f t="shared" ref="B19:C19" si="2">IF(ISBLANK(B7),"0",B7)</f>
        <v>3987</v>
      </c>
      <c r="C19" s="180">
        <f t="shared" si="2"/>
        <v>1245</v>
      </c>
      <c r="G19" s="113"/>
      <c r="H19" s="175" t="s">
        <v>588</v>
      </c>
      <c r="I19" s="179">
        <f t="shared" ref="I19:J19" si="3">IF(ISBLANK(I7),"0",I7)</f>
        <v>1692</v>
      </c>
      <c r="J19" s="180">
        <f t="shared" si="3"/>
        <v>642</v>
      </c>
    </row>
    <row r="20" spans="1:13" ht="15" customHeight="1" x14ac:dyDescent="0.25">
      <c r="A20" s="175" t="s">
        <v>589</v>
      </c>
      <c r="B20" s="179">
        <f t="shared" ref="B20:C20" si="4">IF(ISBLANK(B8),"0",B8)</f>
        <v>13289</v>
      </c>
      <c r="C20" s="180">
        <f t="shared" si="4"/>
        <v>9383</v>
      </c>
      <c r="G20" s="113"/>
      <c r="H20" s="175" t="s">
        <v>589</v>
      </c>
      <c r="I20" s="179">
        <f t="shared" ref="I20:J20" si="5">IF(ISBLANK(I8),"0",I8)</f>
        <v>10380</v>
      </c>
      <c r="J20" s="180">
        <f t="shared" si="5"/>
        <v>7594</v>
      </c>
    </row>
    <row r="21" spans="1:13" ht="15" customHeight="1" x14ac:dyDescent="0.25">
      <c r="A21" s="175" t="s">
        <v>590</v>
      </c>
      <c r="B21" s="179">
        <f t="shared" ref="B21:C21" si="6">IF(ISBLANK(B9),"0",B9)</f>
        <v>39732</v>
      </c>
      <c r="C21" s="180">
        <f t="shared" si="6"/>
        <v>41589</v>
      </c>
      <c r="G21" s="113"/>
      <c r="H21" s="175" t="s">
        <v>590</v>
      </c>
      <c r="I21" s="179">
        <f t="shared" ref="I21:J21" si="7">IF(ISBLANK(I9),"0",I9)</f>
        <v>40557</v>
      </c>
      <c r="J21" s="180">
        <f t="shared" si="7"/>
        <v>42827</v>
      </c>
    </row>
    <row r="22" spans="1:13" ht="15" customHeight="1" x14ac:dyDescent="0.25">
      <c r="A22" s="175" t="s">
        <v>591</v>
      </c>
      <c r="B22" s="179">
        <f t="shared" ref="B22:C22" si="8">IF(ISBLANK(B10),"0",B10)</f>
        <v>6132</v>
      </c>
      <c r="C22" s="180">
        <f t="shared" si="8"/>
        <v>5247</v>
      </c>
      <c r="G22" s="113"/>
      <c r="H22" s="175" t="s">
        <v>591</v>
      </c>
      <c r="I22" s="179">
        <f t="shared" ref="I22:J22" si="9">IF(ISBLANK(I10),"0",I10)</f>
        <v>6525</v>
      </c>
      <c r="J22" s="180">
        <f t="shared" si="9"/>
        <v>5047</v>
      </c>
    </row>
    <row r="23" spans="1:13" ht="15" customHeight="1" x14ac:dyDescent="0.25">
      <c r="A23" s="176" t="s">
        <v>592</v>
      </c>
      <c r="B23" s="181">
        <f t="shared" ref="B23:C23" si="10">IF(ISBLANK(B11),"0",B11)</f>
        <v>14005</v>
      </c>
      <c r="C23" s="182">
        <f t="shared" si="10"/>
        <v>10942</v>
      </c>
      <c r="G23" s="113"/>
      <c r="H23" s="176" t="s">
        <v>592</v>
      </c>
      <c r="I23" s="181">
        <f t="shared" ref="I23:J23" si="11">IF(ISBLANK(I11),"0",I11)</f>
        <v>21538</v>
      </c>
      <c r="J23" s="182">
        <f t="shared" si="11"/>
        <v>15296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0.46572846005872226</v>
      </c>
      <c r="C29" s="184">
        <f>C17/SUM(C17:C23)*100</f>
        <v>0.67700213638200823</v>
      </c>
      <c r="D29" s="253"/>
      <c r="E29" s="253"/>
      <c r="G29" s="113"/>
      <c r="H29" s="174" t="s">
        <v>593</v>
      </c>
      <c r="I29" s="184">
        <f>I17/SUM(I17:I23)*100</f>
        <v>0.92834807577656364</v>
      </c>
      <c r="J29" s="184">
        <f>J17/SUM(J17:J23)*100</f>
        <v>0.8259546209186498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1.9021464007289663</v>
      </c>
      <c r="C30" s="185">
        <f>C18/SUM(C17:C23)*100</f>
        <v>0.5788440441134014</v>
      </c>
      <c r="D30" s="253"/>
      <c r="E30" s="253"/>
      <c r="G30" s="113"/>
      <c r="H30" s="175" t="s">
        <v>594</v>
      </c>
      <c r="I30" s="185">
        <f>I18/SUM(I17:I23)*100</f>
        <v>0.89306354865006277</v>
      </c>
      <c r="J30" s="185">
        <f>J18/SUM(J17:J23)*100</f>
        <v>0.38323187603763142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5.0458135061253424</v>
      </c>
      <c r="C31" s="185">
        <f>C19/SUM(C17:C23)*100</f>
        <v>1.7971591893296379</v>
      </c>
      <c r="D31" s="253"/>
      <c r="E31" s="253"/>
      <c r="G31" s="113"/>
      <c r="H31" s="175" t="s">
        <v>595</v>
      </c>
      <c r="I31" s="185">
        <f>I19/SUM(I17:I23)*100</f>
        <v>2.0586696516565475</v>
      </c>
      <c r="J31" s="185">
        <f>J19/SUM(J17:J23)*100</f>
        <v>0.88821250691754283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16.818112787283589</v>
      </c>
      <c r="C32" s="185">
        <f>C20/SUM(C17:C23)*100</f>
        <v>13.544373231710837</v>
      </c>
      <c r="D32" s="253"/>
      <c r="E32" s="253"/>
      <c r="G32" s="113"/>
      <c r="H32" s="175" t="s">
        <v>596</v>
      </c>
      <c r="I32" s="185">
        <f>I20/SUM(I17:I23)*100</f>
        <v>12.629427295623502</v>
      </c>
      <c r="J32" s="185">
        <f>J20/SUM(J17:J23)*100</f>
        <v>10.506364139457665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50.283486888731396</v>
      </c>
      <c r="C33" s="185">
        <f>C21/SUM(C17:C23)*100</f>
        <v>60.033777931751253</v>
      </c>
      <c r="D33" s="253"/>
      <c r="E33" s="253"/>
      <c r="G33" s="113"/>
      <c r="H33" s="175" t="s">
        <v>597</v>
      </c>
      <c r="I33" s="185">
        <f>I21/SUM(I17:I23)*100</f>
        <v>49.346019540327781</v>
      </c>
      <c r="J33" s="185">
        <f>J21/SUM(J17:J23)*100</f>
        <v>59.251521859435528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7.76045357902197</v>
      </c>
      <c r="C34" s="185">
        <f>C22/SUM(C17:C23)*100</f>
        <v>7.5740516196085226</v>
      </c>
      <c r="D34" s="253"/>
      <c r="E34" s="253"/>
      <c r="G34" s="113"/>
      <c r="H34" s="175" t="s">
        <v>598</v>
      </c>
      <c r="I34" s="185">
        <f>I22/SUM(I17:I23)*100</f>
        <v>7.9390186034627508</v>
      </c>
      <c r="J34" s="185">
        <f>J22/SUM(J17:J23)*100</f>
        <v>6.9825677919203102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17.724258378050013</v>
      </c>
      <c r="C35" s="186">
        <f>C23/SUM(C17:C23)*100</f>
        <v>15.794791847104337</v>
      </c>
      <c r="D35" s="253"/>
      <c r="E35" s="253"/>
      <c r="G35" s="113"/>
      <c r="H35" s="176" t="s">
        <v>599</v>
      </c>
      <c r="I35" s="186">
        <f>I23/SUM(I17:I23)*100</f>
        <v>26.205453284502795</v>
      </c>
      <c r="J35" s="186">
        <f>J23/SUM(J17:J23)*100</f>
        <v>21.162147205312674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0.46572846005872226</v>
      </c>
      <c r="C41" s="184">
        <f t="shared" si="12"/>
        <v>0.67700213638200823</v>
      </c>
      <c r="G41" s="113"/>
      <c r="H41" s="174" t="s">
        <v>601</v>
      </c>
      <c r="I41" s="184">
        <f t="shared" ref="I41:J41" si="13">I29</f>
        <v>0.92834807577656364</v>
      </c>
      <c r="J41" s="184">
        <f t="shared" si="13"/>
        <v>0.8259546209186498</v>
      </c>
    </row>
    <row r="42" spans="1:12" x14ac:dyDescent="0.25">
      <c r="A42" s="175" t="s">
        <v>602</v>
      </c>
      <c r="B42" s="185">
        <f t="shared" si="12"/>
        <v>1.9021464007289663</v>
      </c>
      <c r="C42" s="185">
        <f t="shared" si="12"/>
        <v>0.5788440441134014</v>
      </c>
      <c r="G42" s="113"/>
      <c r="H42" s="175" t="s">
        <v>602</v>
      </c>
      <c r="I42" s="185">
        <f t="shared" ref="I42:J42" si="14">I30</f>
        <v>0.89306354865006277</v>
      </c>
      <c r="J42" s="185">
        <f t="shared" si="14"/>
        <v>0.38323187603763142</v>
      </c>
    </row>
    <row r="43" spans="1:12" x14ac:dyDescent="0.25">
      <c r="A43" s="175" t="s">
        <v>603</v>
      </c>
      <c r="B43" s="185">
        <f t="shared" si="12"/>
        <v>5.0458135061253424</v>
      </c>
      <c r="C43" s="185">
        <f t="shared" si="12"/>
        <v>1.7971591893296379</v>
      </c>
      <c r="G43" s="113"/>
      <c r="H43" s="175" t="s">
        <v>603</v>
      </c>
      <c r="I43" s="185">
        <f t="shared" ref="I43:J43" si="15">I31</f>
        <v>2.0586696516565475</v>
      </c>
      <c r="J43" s="185">
        <f t="shared" si="15"/>
        <v>0.88821250691754283</v>
      </c>
    </row>
    <row r="44" spans="1:12" x14ac:dyDescent="0.25">
      <c r="A44" s="175" t="s">
        <v>604</v>
      </c>
      <c r="B44" s="185">
        <f t="shared" si="12"/>
        <v>16.818112787283589</v>
      </c>
      <c r="C44" s="185">
        <f t="shared" si="12"/>
        <v>13.544373231710837</v>
      </c>
      <c r="G44" s="113"/>
      <c r="H44" s="175" t="s">
        <v>604</v>
      </c>
      <c r="I44" s="185">
        <f t="shared" ref="I44:J44" si="16">I32</f>
        <v>12.629427295623502</v>
      </c>
      <c r="J44" s="185">
        <f t="shared" si="16"/>
        <v>10.506364139457665</v>
      </c>
    </row>
    <row r="45" spans="1:12" x14ac:dyDescent="0.25">
      <c r="A45" s="175" t="s">
        <v>605</v>
      </c>
      <c r="B45" s="185">
        <f t="shared" si="12"/>
        <v>50.283486888731396</v>
      </c>
      <c r="C45" s="185">
        <f t="shared" si="12"/>
        <v>60.033777931751253</v>
      </c>
      <c r="G45" s="113"/>
      <c r="H45" s="175" t="s">
        <v>605</v>
      </c>
      <c r="I45" s="185">
        <f t="shared" ref="I45:J45" si="17">I33</f>
        <v>49.346019540327781</v>
      </c>
      <c r="J45" s="185">
        <f t="shared" si="17"/>
        <v>59.251521859435528</v>
      </c>
    </row>
    <row r="46" spans="1:12" x14ac:dyDescent="0.25">
      <c r="A46" s="175" t="s">
        <v>606</v>
      </c>
      <c r="B46" s="185">
        <f t="shared" si="12"/>
        <v>7.76045357902197</v>
      </c>
      <c r="C46" s="185">
        <f t="shared" si="12"/>
        <v>7.5740516196085226</v>
      </c>
      <c r="G46" s="113"/>
      <c r="H46" s="175" t="s">
        <v>606</v>
      </c>
      <c r="I46" s="185">
        <f t="shared" ref="I46:J46" si="18">I34</f>
        <v>7.9390186034627508</v>
      </c>
      <c r="J46" s="185">
        <f t="shared" si="18"/>
        <v>6.9825677919203102</v>
      </c>
    </row>
    <row r="47" spans="1:12" x14ac:dyDescent="0.25">
      <c r="A47" s="176" t="s">
        <v>607</v>
      </c>
      <c r="B47" s="186">
        <f t="shared" si="12"/>
        <v>17.724258378050013</v>
      </c>
      <c r="C47" s="186">
        <f t="shared" si="12"/>
        <v>15.794791847104337</v>
      </c>
      <c r="G47" s="113"/>
      <c r="H47" s="176" t="s">
        <v>607</v>
      </c>
      <c r="I47" s="186">
        <f t="shared" ref="I47:J47" si="19">I35</f>
        <v>26.205453284502795</v>
      </c>
      <c r="J47" s="186">
        <f t="shared" si="19"/>
        <v>21.162147205312674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31680</v>
      </c>
      <c r="C5" s="207">
        <v>24530</v>
      </c>
      <c r="D5" s="253"/>
      <c r="E5" s="253"/>
      <c r="F5" s="1003"/>
      <c r="H5" s="174" t="s">
        <v>624</v>
      </c>
      <c r="I5" s="207">
        <v>13941</v>
      </c>
      <c r="J5" s="207">
        <v>9776</v>
      </c>
    </row>
    <row r="6" spans="1:10" ht="15" customHeight="1" x14ac:dyDescent="0.25">
      <c r="A6" s="175" t="s">
        <v>625</v>
      </c>
      <c r="B6" s="208">
        <v>10126</v>
      </c>
      <c r="C6" s="208">
        <v>9902</v>
      </c>
      <c r="D6" s="253"/>
      <c r="E6" s="253"/>
      <c r="F6" s="1003"/>
      <c r="H6" s="175" t="s">
        <v>625</v>
      </c>
      <c r="I6" s="208">
        <v>19330</v>
      </c>
      <c r="J6" s="208">
        <v>20632</v>
      </c>
    </row>
    <row r="7" spans="1:10" ht="15" customHeight="1" x14ac:dyDescent="0.25">
      <c r="A7" s="176" t="s">
        <v>626</v>
      </c>
      <c r="B7" s="209">
        <v>37210</v>
      </c>
      <c r="C7" s="209">
        <v>34844</v>
      </c>
      <c r="D7" s="253"/>
      <c r="E7" s="253"/>
      <c r="F7" s="1003"/>
      <c r="H7" s="175" t="s">
        <v>626</v>
      </c>
      <c r="I7" s="208">
        <v>48008</v>
      </c>
      <c r="J7" s="208">
        <v>41085</v>
      </c>
    </row>
    <row r="8" spans="1:10" x14ac:dyDescent="0.25">
      <c r="D8" s="253"/>
      <c r="E8" s="253"/>
      <c r="F8" s="1003"/>
      <c r="H8" s="176" t="s">
        <v>2351</v>
      </c>
      <c r="I8" s="209">
        <v>910</v>
      </c>
      <c r="J8" s="209">
        <v>787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31680</v>
      </c>
      <c r="C13" s="178">
        <f>IF(ISBLANK(C5),"0",C5)</f>
        <v>24530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10126</v>
      </c>
      <c r="C14" s="180">
        <f t="shared" si="0"/>
        <v>9902</v>
      </c>
      <c r="D14" s="253"/>
      <c r="E14" s="253"/>
      <c r="F14" s="1003"/>
      <c r="H14" s="174" t="s">
        <v>624</v>
      </c>
      <c r="I14" s="177">
        <f>IF(ISBLANK(I5),"0",I5)</f>
        <v>13941</v>
      </c>
      <c r="J14" s="178">
        <f>IF(ISBLANK(J5),"0",J5)</f>
        <v>9776</v>
      </c>
    </row>
    <row r="15" spans="1:10" ht="15" customHeight="1" x14ac:dyDescent="0.25">
      <c r="A15" s="176" t="s">
        <v>626</v>
      </c>
      <c r="B15" s="181">
        <f t="shared" si="0"/>
        <v>37210</v>
      </c>
      <c r="C15" s="182">
        <f t="shared" si="0"/>
        <v>34844</v>
      </c>
      <c r="D15" s="253"/>
      <c r="E15" s="253"/>
      <c r="F15" s="1003"/>
      <c r="H15" s="175" t="s">
        <v>625</v>
      </c>
      <c r="I15" s="179">
        <f t="shared" ref="I15:J15" si="1">IF(ISBLANK(I6),"0",I6)</f>
        <v>19330</v>
      </c>
      <c r="J15" s="180">
        <f t="shared" si="1"/>
        <v>20632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48008</v>
      </c>
      <c r="J16" s="180">
        <f t="shared" si="2"/>
        <v>41085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910</v>
      </c>
      <c r="J17" s="182">
        <f t="shared" si="3"/>
        <v>787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40.093145692011745</v>
      </c>
      <c r="C21" s="184">
        <f>C13/SUM(C13:C15)*100</f>
        <v>35.409088284542989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12.815126050420167</v>
      </c>
      <c r="C22" s="185">
        <f>C14/SUM(C13:C15)*100</f>
        <v>14.29355043593741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47.091728257568086</v>
      </c>
      <c r="C23" s="186">
        <f>C15/SUM(C13:C15)*100</f>
        <v>50.297361279519606</v>
      </c>
      <c r="D23" s="253"/>
      <c r="E23" s="253"/>
      <c r="F23" s="1003"/>
      <c r="H23" s="174" t="s">
        <v>629</v>
      </c>
      <c r="I23" s="184">
        <f>I14/SUM(I14:I17)*100</f>
        <v>16.962123885191449</v>
      </c>
      <c r="J23" s="184">
        <f>J14/SUM(J14:J17)*100</f>
        <v>13.525179856115107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23.518962391560915</v>
      </c>
      <c r="J24" s="185">
        <f>J15/SUM(J14:J17)*100</f>
        <v>28.544548976203654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58.411709596174667</v>
      </c>
      <c r="J25" s="185">
        <f>J16/SUM(J14:J17)*100</f>
        <v>56.841449916989482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1.107204127072966</v>
      </c>
      <c r="J26" s="186">
        <f>J17/SUM(J14:J17)*100</f>
        <v>1.0888212506917543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40.093145692011745</v>
      </c>
      <c r="C29" s="189">
        <f t="shared" si="4"/>
        <v>35.409088284542989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12.815126050420167</v>
      </c>
      <c r="C30" s="192">
        <f t="shared" si="4"/>
        <v>14.29355043593741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47.091728257568086</v>
      </c>
      <c r="C31" s="195">
        <f t="shared" si="4"/>
        <v>50.297361279519606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16.962123885191449</v>
      </c>
      <c r="J32" s="189">
        <f>J23</f>
        <v>13.525179856115107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23.518962391560915</v>
      </c>
      <c r="J33" s="192">
        <f t="shared" si="5"/>
        <v>28.544548976203654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58.411709596174667</v>
      </c>
      <c r="J34" s="192">
        <f t="shared" si="6"/>
        <v>56.841449916989482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1.107204127072966</v>
      </c>
      <c r="J35" s="195">
        <f t="shared" si="7"/>
        <v>1.0888212506917543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451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183002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406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11.4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13.7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-2.2000000000000002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74.52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41.6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119.4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41</v>
      </c>
      <c r="C5" s="655">
        <v>34</v>
      </c>
      <c r="E5" s="28"/>
      <c r="J5" s="654" t="s">
        <v>542</v>
      </c>
      <c r="K5" s="669">
        <f>IF(ISBLANK(B5),"",B5)</f>
        <v>41</v>
      </c>
      <c r="L5" s="618">
        <f>IF(ISBLANK(C5),"",C5)</f>
        <v>34</v>
      </c>
      <c r="N5" s="28"/>
    </row>
    <row r="6" spans="1:15" x14ac:dyDescent="0.25">
      <c r="A6" s="656" t="s">
        <v>543</v>
      </c>
      <c r="B6" s="657">
        <v>55</v>
      </c>
      <c r="C6" s="657">
        <v>31</v>
      </c>
      <c r="E6" s="44"/>
      <c r="J6" s="656" t="s">
        <v>543</v>
      </c>
      <c r="K6" s="670">
        <f t="shared" ref="K6:K10" si="0">IF(ISBLANK(B6),"",B6)</f>
        <v>55</v>
      </c>
      <c r="L6" s="619">
        <f t="shared" ref="L6:L10" si="1">IF(ISBLANK(C6),"",C6)</f>
        <v>31</v>
      </c>
      <c r="N6" s="44"/>
    </row>
    <row r="7" spans="1:15" x14ac:dyDescent="0.25">
      <c r="A7" s="656" t="s">
        <v>641</v>
      </c>
      <c r="B7" s="657">
        <v>189</v>
      </c>
      <c r="C7" s="657">
        <v>119</v>
      </c>
      <c r="E7" s="44"/>
      <c r="J7" s="656" t="s">
        <v>641</v>
      </c>
      <c r="K7" s="670">
        <f t="shared" si="0"/>
        <v>189</v>
      </c>
      <c r="L7" s="619">
        <f t="shared" si="1"/>
        <v>119</v>
      </c>
      <c r="N7" s="44"/>
    </row>
    <row r="8" spans="1:15" x14ac:dyDescent="0.25">
      <c r="A8" s="650" t="s">
        <v>642</v>
      </c>
      <c r="B8" s="651">
        <v>140</v>
      </c>
      <c r="C8" s="651">
        <v>34</v>
      </c>
      <c r="E8" s="21"/>
      <c r="J8" s="650" t="s">
        <v>642</v>
      </c>
      <c r="K8" s="670">
        <f t="shared" si="0"/>
        <v>140</v>
      </c>
      <c r="L8" s="619">
        <f t="shared" si="1"/>
        <v>34</v>
      </c>
      <c r="N8" s="21"/>
    </row>
    <row r="9" spans="1:15" x14ac:dyDescent="0.25">
      <c r="A9" s="650" t="s">
        <v>643</v>
      </c>
      <c r="B9" s="651">
        <v>155</v>
      </c>
      <c r="C9" s="651">
        <v>28</v>
      </c>
      <c r="E9" s="21"/>
      <c r="J9" s="650" t="s">
        <v>643</v>
      </c>
      <c r="K9" s="670">
        <f t="shared" si="0"/>
        <v>155</v>
      </c>
      <c r="L9" s="619">
        <f t="shared" si="1"/>
        <v>28</v>
      </c>
      <c r="N9" s="21"/>
    </row>
    <row r="10" spans="1:15" x14ac:dyDescent="0.25">
      <c r="A10" s="652" t="s">
        <v>365</v>
      </c>
      <c r="B10" s="653">
        <v>609</v>
      </c>
      <c r="C10" s="653">
        <v>55</v>
      </c>
      <c r="J10" s="652" t="s">
        <v>365</v>
      </c>
      <c r="K10" s="671">
        <f t="shared" si="0"/>
        <v>609</v>
      </c>
      <c r="L10" s="620">
        <f t="shared" si="1"/>
        <v>55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1.44</v>
      </c>
      <c r="C15" s="197"/>
      <c r="D15" s="253"/>
      <c r="E15" s="211"/>
      <c r="F15" s="253"/>
      <c r="G15" s="253"/>
      <c r="J15" s="673" t="s">
        <v>488</v>
      </c>
      <c r="K15" s="674">
        <f>B15</f>
        <v>1.44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0.41</v>
      </c>
      <c r="C16" s="197"/>
      <c r="D16" s="253"/>
      <c r="E16" s="254"/>
      <c r="F16" s="253"/>
      <c r="G16" s="253"/>
      <c r="J16" s="675" t="s">
        <v>489</v>
      </c>
      <c r="K16" s="676">
        <f>B16</f>
        <v>0.41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</v>
      </c>
      <c r="C18" s="197"/>
      <c r="D18" s="255"/>
      <c r="E18" s="256"/>
      <c r="F18" s="253"/>
      <c r="G18" s="253"/>
      <c r="J18" s="678" t="s">
        <v>501</v>
      </c>
      <c r="K18" s="674">
        <f>B18</f>
        <v>0.9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1.62</v>
      </c>
      <c r="C19" s="198"/>
      <c r="D19" s="255"/>
      <c r="E19" s="256"/>
      <c r="F19" s="253"/>
      <c r="G19" s="253"/>
      <c r="J19" s="672" t="s">
        <v>502</v>
      </c>
      <c r="K19" s="676">
        <f>B19</f>
        <v>1.62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0.95</v>
      </c>
      <c r="C21" s="253"/>
      <c r="D21" s="253"/>
      <c r="E21" s="253"/>
      <c r="F21" s="253"/>
      <c r="G21" s="253"/>
      <c r="J21" s="661" t="s">
        <v>498</v>
      </c>
      <c r="K21" s="679">
        <f>B21</f>
        <v>0.95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20</v>
      </c>
      <c r="C32" s="655">
        <v>10</v>
      </c>
      <c r="E32" s="28"/>
      <c r="J32" s="654" t="s">
        <v>542</v>
      </c>
      <c r="K32" s="669">
        <f>IF(ISBLANK(B32),"",B32)</f>
        <v>20</v>
      </c>
      <c r="L32" s="618">
        <f>IF(ISBLANK(C32),"",C32)</f>
        <v>10</v>
      </c>
      <c r="N32" s="28"/>
    </row>
    <row r="33" spans="1:15" x14ac:dyDescent="0.25">
      <c r="A33" s="656" t="s">
        <v>543</v>
      </c>
      <c r="B33" s="657">
        <v>9</v>
      </c>
      <c r="C33" s="657">
        <v>14</v>
      </c>
      <c r="E33" s="44"/>
      <c r="J33" s="656" t="s">
        <v>543</v>
      </c>
      <c r="K33" s="670">
        <f t="shared" ref="K33:K37" si="2">IF(ISBLANK(B33),"",B33)</f>
        <v>9</v>
      </c>
      <c r="L33" s="619">
        <f t="shared" ref="L33:L37" si="3">IF(ISBLANK(C33),"",C33)</f>
        <v>14</v>
      </c>
      <c r="N33" s="44"/>
    </row>
    <row r="34" spans="1:15" x14ac:dyDescent="0.25">
      <c r="A34" s="656" t="s">
        <v>641</v>
      </c>
      <c r="B34" s="657">
        <v>66</v>
      </c>
      <c r="C34" s="657">
        <v>47</v>
      </c>
      <c r="E34" s="44"/>
      <c r="J34" s="656" t="s">
        <v>641</v>
      </c>
      <c r="K34" s="670">
        <f t="shared" si="2"/>
        <v>66</v>
      </c>
      <c r="L34" s="619">
        <f t="shared" si="3"/>
        <v>47</v>
      </c>
      <c r="N34" s="44"/>
    </row>
    <row r="35" spans="1:15" x14ac:dyDescent="0.25">
      <c r="A35" s="650" t="s">
        <v>642</v>
      </c>
      <c r="B35" s="651">
        <v>92</v>
      </c>
      <c r="C35" s="651">
        <v>45</v>
      </c>
      <c r="E35" s="21"/>
      <c r="J35" s="650" t="s">
        <v>642</v>
      </c>
      <c r="K35" s="670">
        <f t="shared" si="2"/>
        <v>92</v>
      </c>
      <c r="L35" s="619">
        <f t="shared" si="3"/>
        <v>45</v>
      </c>
      <c r="N35" s="21"/>
    </row>
    <row r="36" spans="1:15" x14ac:dyDescent="0.25">
      <c r="A36" s="650" t="s">
        <v>643</v>
      </c>
      <c r="B36" s="651">
        <v>84</v>
      </c>
      <c r="C36" s="651">
        <v>18</v>
      </c>
      <c r="E36" s="21"/>
      <c r="J36" s="650" t="s">
        <v>643</v>
      </c>
      <c r="K36" s="670">
        <f t="shared" si="2"/>
        <v>84</v>
      </c>
      <c r="L36" s="619">
        <f t="shared" si="3"/>
        <v>18</v>
      </c>
      <c r="N36" s="21"/>
    </row>
    <row r="37" spans="1:15" x14ac:dyDescent="0.25">
      <c r="A37" s="652" t="s">
        <v>365</v>
      </c>
      <c r="B37" s="653">
        <v>165</v>
      </c>
      <c r="C37" s="653">
        <v>20</v>
      </c>
      <c r="J37" s="652" t="s">
        <v>365</v>
      </c>
      <c r="K37" s="671">
        <f t="shared" si="2"/>
        <v>165</v>
      </c>
      <c r="L37" s="620">
        <f t="shared" si="3"/>
        <v>20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</v>
      </c>
      <c r="C42" s="197"/>
      <c r="D42" s="253"/>
      <c r="E42" s="211"/>
      <c r="F42" s="253"/>
      <c r="G42" s="253"/>
      <c r="J42" s="673" t="s">
        <v>488</v>
      </c>
      <c r="K42" s="674">
        <f>B42</f>
        <v>0.5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</v>
      </c>
      <c r="C43" s="197"/>
      <c r="D43" s="253"/>
      <c r="E43" s="254"/>
      <c r="F43" s="253"/>
      <c r="G43" s="253"/>
      <c r="J43" s="675" t="s">
        <v>489</v>
      </c>
      <c r="K43" s="676">
        <f>B43</f>
        <v>0.2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0.35</v>
      </c>
      <c r="C45" s="197"/>
      <c r="D45" s="255"/>
      <c r="E45" s="256"/>
      <c r="F45" s="253"/>
      <c r="G45" s="253"/>
      <c r="J45" s="678" t="s">
        <v>501</v>
      </c>
      <c r="K45" s="674">
        <f>B45</f>
        <v>0.35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0.51</v>
      </c>
      <c r="C46" s="198"/>
      <c r="D46" s="255"/>
      <c r="E46" s="256"/>
      <c r="F46" s="253"/>
      <c r="G46" s="253"/>
      <c r="J46" s="672" t="s">
        <v>502</v>
      </c>
      <c r="K46" s="676">
        <f>B46</f>
        <v>0.51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0.36</v>
      </c>
      <c r="C48" s="253"/>
      <c r="D48" s="253"/>
      <c r="E48" s="253"/>
      <c r="F48" s="253"/>
      <c r="G48" s="253"/>
      <c r="J48" s="661" t="s">
        <v>498</v>
      </c>
      <c r="K48" s="679">
        <f>B48</f>
        <v>0.36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141449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209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24722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90300</v>
      </c>
      <c r="D4" s="643">
        <v>0</v>
      </c>
      <c r="E4" s="643">
        <v>0</v>
      </c>
      <c r="F4" s="643">
        <v>2</v>
      </c>
      <c r="G4" s="643">
        <v>88</v>
      </c>
      <c r="H4" s="643">
        <v>6805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141971</v>
      </c>
      <c r="D5" s="602">
        <v>0</v>
      </c>
      <c r="E5" s="602">
        <v>0</v>
      </c>
      <c r="F5" s="602">
        <v>2</v>
      </c>
      <c r="G5" s="602">
        <v>172</v>
      </c>
      <c r="H5" s="602">
        <v>16770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141449</v>
      </c>
      <c r="D6" s="617">
        <v>0</v>
      </c>
      <c r="E6" s="617">
        <v>0</v>
      </c>
      <c r="F6" s="617">
        <v>2</v>
      </c>
      <c r="G6" s="617">
        <v>209</v>
      </c>
      <c r="H6" s="617">
        <v>24722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207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73.099999999999994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77.400000000000006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1624198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8875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12</v>
      </c>
      <c r="C4" s="600">
        <v>6.1</v>
      </c>
      <c r="D4" s="600">
        <v>104.5</v>
      </c>
      <c r="E4" s="600">
        <v>0.35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16</v>
      </c>
      <c r="C5" s="602">
        <v>8.4</v>
      </c>
      <c r="D5" s="751">
        <v>125.7</v>
      </c>
      <c r="E5" s="751">
        <v>0.25</v>
      </c>
      <c r="G5" s="647" t="s">
        <v>446</v>
      </c>
      <c r="H5" s="648">
        <f>IF(ISBLANK(B4),"",B4)</f>
        <v>12</v>
      </c>
      <c r="I5" s="648">
        <f>IF(ISBLANK(B5),"",B5)</f>
        <v>16</v>
      </c>
      <c r="J5" s="649">
        <f>IF(ISBLANK(B6),"",B6)</f>
        <v>11</v>
      </c>
      <c r="K5" s="569"/>
    </row>
    <row r="6" spans="1:11" x14ac:dyDescent="0.25">
      <c r="A6" s="218">
        <v>2022</v>
      </c>
      <c r="B6" s="601">
        <v>11</v>
      </c>
      <c r="C6" s="602">
        <v>5.5</v>
      </c>
      <c r="D6" s="959">
        <v>73.099999999999994</v>
      </c>
      <c r="E6" s="959">
        <v>0.44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6.1</v>
      </c>
      <c r="I9" s="648">
        <f>IF(ISBLANK(C5),"",C5)</f>
        <v>8.4</v>
      </c>
      <c r="J9" s="649">
        <f>IF(ISBLANK(C6),"",C6)</f>
        <v>5.5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179</v>
      </c>
      <c r="C4" s="643">
        <v>1</v>
      </c>
      <c r="D4" s="643">
        <v>0.7</v>
      </c>
      <c r="E4" s="643">
        <v>0.12</v>
      </c>
      <c r="F4" s="643">
        <v>0.6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191</v>
      </c>
      <c r="C5" s="602">
        <v>1</v>
      </c>
      <c r="D5" s="602">
        <v>0.8</v>
      </c>
      <c r="E5" s="602">
        <v>0.13</v>
      </c>
      <c r="F5" s="602">
        <v>0.6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207</v>
      </c>
      <c r="C6" s="602">
        <v>1.1000000000000001</v>
      </c>
      <c r="D6" s="602">
        <v>0.8</v>
      </c>
      <c r="E6" s="602">
        <v>0.13</v>
      </c>
      <c r="F6" s="602">
        <v>0.6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81.599999999999994</v>
      </c>
      <c r="C5" s="602">
        <v>70.3</v>
      </c>
      <c r="D5" s="602">
        <v>9</v>
      </c>
      <c r="E5" s="602">
        <v>4.9000000000000004</v>
      </c>
      <c r="F5" s="253"/>
      <c r="G5" s="253"/>
      <c r="H5" s="253"/>
    </row>
    <row r="6" spans="1:8" x14ac:dyDescent="0.25">
      <c r="A6" s="360">
        <v>2021</v>
      </c>
      <c r="B6" s="602">
        <v>91.9</v>
      </c>
      <c r="C6" s="602">
        <v>65.099999999999994</v>
      </c>
      <c r="D6" s="602">
        <v>11</v>
      </c>
      <c r="E6" s="602">
        <v>5.9</v>
      </c>
      <c r="F6" s="253"/>
      <c r="G6" s="253"/>
      <c r="H6" s="253"/>
    </row>
    <row r="7" spans="1:8" x14ac:dyDescent="0.25">
      <c r="A7" s="481">
        <v>2022</v>
      </c>
      <c r="B7" s="1067">
        <v>77.400000000000006</v>
      </c>
      <c r="C7" s="1067">
        <v>91.1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4.9000000000000004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5.9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13481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5228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13088</v>
      </c>
      <c r="C5" s="1034">
        <v>6103</v>
      </c>
      <c r="D5" s="600">
        <v>6985</v>
      </c>
      <c r="G5" s="871" t="s">
        <v>126</v>
      </c>
      <c r="H5" s="637">
        <f>IF(ISBLANK(D7),"",D7)</f>
        <v>7231</v>
      </c>
    </row>
    <row r="6" spans="1:17" x14ac:dyDescent="0.25">
      <c r="A6" s="641">
        <v>2021</v>
      </c>
      <c r="B6" s="1034">
        <v>13354</v>
      </c>
      <c r="C6" s="1034">
        <v>6221</v>
      </c>
      <c r="D6" s="602">
        <v>7133</v>
      </c>
      <c r="G6" s="635" t="s">
        <v>127</v>
      </c>
      <c r="H6" s="623">
        <f>IF(ISBLANK(C7),"",C7)</f>
        <v>6250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13481</v>
      </c>
      <c r="C7" s="1034">
        <v>6250</v>
      </c>
      <c r="D7" s="617">
        <v>7231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7231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6250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100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81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8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14408</v>
      </c>
      <c r="C6" s="55">
        <v>7480</v>
      </c>
      <c r="D6" s="55">
        <v>6928</v>
      </c>
      <c r="E6" s="70">
        <v>14671</v>
      </c>
      <c r="F6" s="55">
        <v>7588</v>
      </c>
      <c r="G6" s="110">
        <v>7083</v>
      </c>
      <c r="H6" s="55">
        <v>7077</v>
      </c>
      <c r="I6" s="55">
        <v>3622</v>
      </c>
      <c r="J6" s="55">
        <v>3455</v>
      </c>
      <c r="K6" s="70">
        <v>34410</v>
      </c>
      <c r="L6" s="55">
        <v>17796</v>
      </c>
      <c r="M6" s="110">
        <v>16614</v>
      </c>
      <c r="N6" s="70">
        <v>30554</v>
      </c>
      <c r="O6" s="55">
        <v>15324</v>
      </c>
      <c r="P6" s="110">
        <v>15230</v>
      </c>
      <c r="Q6" s="70">
        <v>123766</v>
      </c>
      <c r="R6" s="55">
        <v>60151</v>
      </c>
      <c r="S6" s="110">
        <v>63615</v>
      </c>
      <c r="T6" s="70">
        <v>185262</v>
      </c>
      <c r="U6" s="55">
        <v>88141</v>
      </c>
      <c r="V6" s="160">
        <v>97121</v>
      </c>
    </row>
    <row r="7" spans="1:22" x14ac:dyDescent="0.25">
      <c r="A7" s="286">
        <v>2021</v>
      </c>
      <c r="B7" s="167">
        <v>14423</v>
      </c>
      <c r="C7" s="94">
        <v>7505</v>
      </c>
      <c r="D7" s="94">
        <v>6918</v>
      </c>
      <c r="E7" s="167">
        <v>15048</v>
      </c>
      <c r="F7" s="94">
        <v>7767</v>
      </c>
      <c r="G7" s="169">
        <v>7281</v>
      </c>
      <c r="H7" s="94">
        <v>7102</v>
      </c>
      <c r="I7" s="94">
        <v>3645</v>
      </c>
      <c r="J7" s="94">
        <v>3457</v>
      </c>
      <c r="K7" s="167">
        <v>34756</v>
      </c>
      <c r="L7" s="94">
        <v>17983</v>
      </c>
      <c r="M7" s="169">
        <v>16773</v>
      </c>
      <c r="N7" s="167">
        <v>30053</v>
      </c>
      <c r="O7" s="94">
        <v>15147</v>
      </c>
      <c r="P7" s="169">
        <v>14906</v>
      </c>
      <c r="Q7" s="167">
        <v>123157</v>
      </c>
      <c r="R7" s="94">
        <v>59939</v>
      </c>
      <c r="S7" s="169">
        <v>63218</v>
      </c>
      <c r="T7" s="212">
        <v>185270</v>
      </c>
      <c r="U7" s="58">
        <v>88146</v>
      </c>
      <c r="V7" s="160">
        <v>97124</v>
      </c>
    </row>
    <row r="8" spans="1:22" x14ac:dyDescent="0.25">
      <c r="A8" s="219">
        <v>2022</v>
      </c>
      <c r="B8" s="72">
        <v>13455</v>
      </c>
      <c r="C8" s="61">
        <v>6944</v>
      </c>
      <c r="D8" s="61">
        <v>6511</v>
      </c>
      <c r="E8" s="72">
        <v>14920</v>
      </c>
      <c r="F8" s="61">
        <v>7674</v>
      </c>
      <c r="G8" s="111">
        <v>7246</v>
      </c>
      <c r="H8" s="61">
        <v>7092</v>
      </c>
      <c r="I8" s="61">
        <v>3645</v>
      </c>
      <c r="J8" s="61">
        <v>3447</v>
      </c>
      <c r="K8" s="72">
        <v>33650</v>
      </c>
      <c r="L8" s="61">
        <v>17342</v>
      </c>
      <c r="M8" s="111">
        <v>16308</v>
      </c>
      <c r="N8" s="72">
        <v>30425</v>
      </c>
      <c r="O8" s="61">
        <v>15317</v>
      </c>
      <c r="P8" s="111">
        <v>15108</v>
      </c>
      <c r="Q8" s="72">
        <v>121561</v>
      </c>
      <c r="R8" s="61">
        <v>59126</v>
      </c>
      <c r="S8" s="111">
        <v>62435</v>
      </c>
      <c r="T8" s="72">
        <v>183002</v>
      </c>
      <c r="U8" s="61">
        <v>86978</v>
      </c>
      <c r="V8" s="111">
        <v>96024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13455</v>
      </c>
      <c r="C15" s="172">
        <f>E8</f>
        <v>14920</v>
      </c>
      <c r="D15" s="172">
        <f>H8</f>
        <v>7092</v>
      </c>
      <c r="E15" s="172">
        <f>K8</f>
        <v>33650</v>
      </c>
      <c r="F15" s="172">
        <f>N8</f>
        <v>30425</v>
      </c>
      <c r="G15" s="172">
        <f>Q8</f>
        <v>121561</v>
      </c>
      <c r="H15" s="334">
        <f>T8</f>
        <v>183002</v>
      </c>
      <c r="M15" s="172">
        <f>K8</f>
        <v>33650</v>
      </c>
      <c r="N15" s="172">
        <f>H15-E15-O15</f>
        <v>116286</v>
      </c>
      <c r="O15" s="172">
        <f>H15-(B15+C15+G15)</f>
        <v>33066</v>
      </c>
      <c r="P15" s="29"/>
      <c r="Q15" s="100">
        <f>M15/H15*100</f>
        <v>18.387777182763028</v>
      </c>
      <c r="R15" s="100">
        <f>N15/H15*100</f>
        <v>63.543567829859782</v>
      </c>
      <c r="S15" s="100">
        <f>O15/H15*100</f>
        <v>18.068654987377187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18.387777182763028</v>
      </c>
      <c r="R18" s="100">
        <f>N15/H15*100</f>
        <v>63.543567829859782</v>
      </c>
      <c r="S18" s="100">
        <f>O15/H15*100</f>
        <v>18.068654987377187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4.8</v>
      </c>
      <c r="C23" s="361"/>
      <c r="D23" s="361"/>
      <c r="E23" s="167">
        <v>8.1999999999999993</v>
      </c>
      <c r="F23" s="361"/>
      <c r="G23" s="362"/>
      <c r="H23" s="167">
        <v>2.9</v>
      </c>
      <c r="I23" s="94">
        <v>2.83</v>
      </c>
      <c r="J23" s="169">
        <v>2.97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1.4</v>
      </c>
      <c r="C24" s="361"/>
      <c r="D24" s="361"/>
      <c r="E24" s="167">
        <v>4.7</v>
      </c>
      <c r="F24" s="361"/>
      <c r="G24" s="362"/>
      <c r="H24" s="167">
        <v>0.95</v>
      </c>
      <c r="I24" s="94">
        <v>0.91</v>
      </c>
      <c r="J24" s="169">
        <v>0.99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2.4</v>
      </c>
      <c r="C25" s="357"/>
      <c r="D25" s="357"/>
      <c r="E25" s="72">
        <v>5.2</v>
      </c>
      <c r="F25" s="357"/>
      <c r="G25" s="461"/>
      <c r="H25" s="72">
        <v>0.96</v>
      </c>
      <c r="I25" s="61">
        <v>1.85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2.97</v>
      </c>
      <c r="C32" s="674">
        <f>IF(ISBLANK(I23),"",I23)</f>
        <v>2.83</v>
      </c>
      <c r="F32" s="700">
        <f>A23</f>
        <v>2020</v>
      </c>
      <c r="G32" s="674">
        <f>IF(ISBLANK(J23),"",J23)</f>
        <v>2.97</v>
      </c>
      <c r="H32" s="674">
        <f>IF(ISBLANK(I23),"",I23)</f>
        <v>2.83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0.99</v>
      </c>
      <c r="C33" s="853">
        <f t="shared" ref="C33:C34" si="2">IF(ISBLANK(I24),"",I24)</f>
        <v>0.91</v>
      </c>
      <c r="F33" s="701">
        <f t="shared" ref="F33:F34" si="3">A24</f>
        <v>2021</v>
      </c>
      <c r="G33" s="853">
        <f t="shared" ref="G33:G34" si="4">IF(ISBLANK(J24),"",J24)</f>
        <v>0.99</v>
      </c>
      <c r="H33" s="853">
        <f t="shared" ref="H33:H34" si="5">IF(ISBLANK(I24),"",I24)</f>
        <v>0.91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1.85</v>
      </c>
      <c r="F34" s="702">
        <f t="shared" si="3"/>
        <v>2022</v>
      </c>
      <c r="G34" s="676">
        <f t="shared" si="4"/>
        <v>0</v>
      </c>
      <c r="H34" s="676">
        <f t="shared" si="5"/>
        <v>1.85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101</v>
      </c>
      <c r="C4" s="600">
        <v>1</v>
      </c>
      <c r="D4" s="600">
        <v>35</v>
      </c>
      <c r="E4" s="599">
        <v>5</v>
      </c>
      <c r="F4" s="600">
        <v>3.9</v>
      </c>
      <c r="G4" s="600">
        <v>1</v>
      </c>
    </row>
    <row r="5" spans="1:10" x14ac:dyDescent="0.25">
      <c r="A5" s="286">
        <v>2022</v>
      </c>
      <c r="B5" s="751">
        <v>92</v>
      </c>
      <c r="C5" s="751">
        <v>1</v>
      </c>
      <c r="D5" s="751">
        <v>34</v>
      </c>
      <c r="E5" s="753">
        <v>8</v>
      </c>
      <c r="F5" s="751">
        <v>3.7</v>
      </c>
      <c r="G5" s="751">
        <v>1</v>
      </c>
    </row>
    <row r="6" spans="1:10" x14ac:dyDescent="0.25">
      <c r="A6" s="218">
        <v>2023</v>
      </c>
      <c r="B6" s="752">
        <v>81</v>
      </c>
      <c r="C6" s="752">
        <v>0</v>
      </c>
      <c r="D6" s="752">
        <v>37</v>
      </c>
      <c r="E6" s="754">
        <v>8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101</v>
      </c>
      <c r="C11" s="80">
        <f>IF(ISBLANK(D4),"",D4)</f>
        <v>35</v>
      </c>
      <c r="E11" s="103">
        <f>A4</f>
        <v>2021</v>
      </c>
      <c r="F11" s="80">
        <f>IF(ISBLANK(B4),"",B4)</f>
        <v>101</v>
      </c>
      <c r="G11" s="80">
        <f>IF(ISBLANK(D4),"",D4)</f>
        <v>35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92</v>
      </c>
      <c r="C12" s="80">
        <f>IF(ISBLANK(D5),"",D5)</f>
        <v>34</v>
      </c>
      <c r="E12" s="103">
        <f t="shared" ref="E12:E13" si="1">A5</f>
        <v>2022</v>
      </c>
      <c r="F12" s="80">
        <f t="shared" ref="F12:F13" si="2">IF(ISBLANK(B5),"",B5)</f>
        <v>92</v>
      </c>
      <c r="G12" s="80">
        <f t="shared" ref="G12:G13" si="3">IF(ISBLANK(D5),"",D5)</f>
        <v>34</v>
      </c>
    </row>
    <row r="13" spans="1:10" x14ac:dyDescent="0.25">
      <c r="A13" s="155">
        <f t="shared" si="0"/>
        <v>2023</v>
      </c>
      <c r="B13" s="83">
        <f>IF(ISBLANK(B6),"",B6)</f>
        <v>81</v>
      </c>
      <c r="C13" s="83">
        <f>IF(ISBLANK(D6),"",D6)</f>
        <v>37</v>
      </c>
      <c r="D13" s="253"/>
      <c r="E13" s="155">
        <f t="shared" si="1"/>
        <v>2023</v>
      </c>
      <c r="F13" s="83">
        <f t="shared" si="2"/>
        <v>81</v>
      </c>
      <c r="G13" s="83">
        <f t="shared" si="3"/>
        <v>37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5</v>
      </c>
      <c r="E18" s="603">
        <f>A4</f>
        <v>2021</v>
      </c>
      <c r="F18" s="100">
        <f>IF(ISBLANK(C4),"",C4)</f>
        <v>1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8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8</v>
      </c>
      <c r="E20" s="155">
        <f t="shared" si="5"/>
        <v>2023</v>
      </c>
      <c r="F20" s="83">
        <f>IF(ISBLANK(C6),"",C6)</f>
        <v>0</v>
      </c>
      <c r="G20" s="83">
        <f t="shared" si="6"/>
        <v>8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1122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2035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1492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811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2497</v>
      </c>
    </row>
    <row r="17" spans="2:3" x14ac:dyDescent="0.25">
      <c r="B17" s="253">
        <v>2022</v>
      </c>
      <c r="C17" s="1100">
        <v>2204</v>
      </c>
    </row>
    <row r="18" spans="2:3" x14ac:dyDescent="0.25">
      <c r="B18" s="253">
        <v>2023</v>
      </c>
      <c r="C18" s="1100">
        <v>2035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2497</v>
      </c>
    </row>
    <row r="22" spans="2:3" x14ac:dyDescent="0.25">
      <c r="B22" s="636">
        <f>B17</f>
        <v>2022</v>
      </c>
      <c r="C22" s="636">
        <f t="shared" ref="C22:C23" si="0">IF(ISBLANK(C17),"",C17)</f>
        <v>2204</v>
      </c>
    </row>
    <row r="23" spans="2:3" x14ac:dyDescent="0.25">
      <c r="B23" s="636">
        <f>B18</f>
        <v>2023</v>
      </c>
      <c r="C23" s="636">
        <f t="shared" si="0"/>
        <v>2035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97</v>
      </c>
      <c r="C5" s="55">
        <v>123</v>
      </c>
      <c r="D5" s="55">
        <v>61</v>
      </c>
      <c r="E5" s="269">
        <f>SUM(B5:D5)</f>
        <v>281</v>
      </c>
      <c r="F5" s="71">
        <v>1635</v>
      </c>
      <c r="G5" s="70">
        <v>0.3</v>
      </c>
      <c r="H5" s="55">
        <v>0.1</v>
      </c>
      <c r="I5" s="110">
        <v>0.2</v>
      </c>
      <c r="J5" s="71">
        <v>0.9</v>
      </c>
    </row>
    <row r="6" spans="1:10" x14ac:dyDescent="0.25">
      <c r="A6" s="286">
        <v>2022</v>
      </c>
      <c r="B6" s="757">
        <v>125</v>
      </c>
      <c r="C6" s="758">
        <v>120</v>
      </c>
      <c r="D6" s="758">
        <v>70</v>
      </c>
      <c r="E6" s="270">
        <f>SUM(B6:D6)</f>
        <v>315</v>
      </c>
      <c r="F6" s="214">
        <v>1233</v>
      </c>
      <c r="G6" s="457">
        <v>0.4</v>
      </c>
      <c r="H6" s="458">
        <v>0.1</v>
      </c>
      <c r="I6" s="763">
        <v>0.2</v>
      </c>
      <c r="J6" s="214">
        <v>0.7</v>
      </c>
    </row>
    <row r="7" spans="1:10" x14ac:dyDescent="0.25">
      <c r="A7" s="218">
        <v>2023</v>
      </c>
      <c r="B7" s="167">
        <v>155</v>
      </c>
      <c r="C7" s="94">
        <v>124</v>
      </c>
      <c r="D7" s="94">
        <v>70</v>
      </c>
      <c r="E7" s="447">
        <f>SUM(B7:D7)</f>
        <v>349</v>
      </c>
      <c r="F7" s="168">
        <v>1122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1635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1233</v>
      </c>
      <c r="C14" s="28"/>
      <c r="D14" s="28"/>
      <c r="F14" s="625" t="s">
        <v>1526</v>
      </c>
      <c r="G14" s="621">
        <f>IF(ISBLANK(B7),"",B7)</f>
        <v>155</v>
      </c>
      <c r="I14" s="625" t="s">
        <v>1529</v>
      </c>
      <c r="J14" s="621">
        <f>IF(ISBLANK(B7),"",B7)</f>
        <v>155</v>
      </c>
    </row>
    <row r="15" spans="1:10" x14ac:dyDescent="0.25">
      <c r="A15" s="624">
        <f t="shared" ref="A15" si="1">A7</f>
        <v>2023</v>
      </c>
      <c r="B15" s="623">
        <f t="shared" si="0"/>
        <v>1122</v>
      </c>
      <c r="C15" s="28"/>
      <c r="D15" s="28"/>
      <c r="F15" s="626" t="s">
        <v>1527</v>
      </c>
      <c r="G15" s="622">
        <f>IF(ISBLANK(C7),"",C7)</f>
        <v>124</v>
      </c>
      <c r="I15" s="626" t="s">
        <v>1538</v>
      </c>
      <c r="J15" s="622">
        <f>IF(ISBLANK(C7),"",C7)</f>
        <v>124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70</v>
      </c>
      <c r="I16" s="627" t="s">
        <v>1539</v>
      </c>
      <c r="J16" s="623">
        <f>IF(ISBLANK(D7),"",D7)</f>
        <v>70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1033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1092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119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124</v>
      </c>
      <c r="C6" s="759"/>
      <c r="D6" s="759"/>
      <c r="E6" s="457">
        <v>5.6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174</v>
      </c>
      <c r="C7" s="759"/>
      <c r="D7" s="759"/>
      <c r="E7" s="457">
        <v>7.8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119</v>
      </c>
      <c r="C8" s="760"/>
      <c r="D8" s="760"/>
      <c r="E8" s="601">
        <v>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124</v>
      </c>
      <c r="C16" s="755"/>
      <c r="I16" s="700">
        <f>A6</f>
        <v>2020</v>
      </c>
      <c r="J16" s="674">
        <f>IF(ISBLANK(E6),"",E6)</f>
        <v>5.6</v>
      </c>
      <c r="K16" s="756"/>
    </row>
    <row r="17" spans="1:10" x14ac:dyDescent="0.25">
      <c r="A17" s="701">
        <f>A7</f>
        <v>2021</v>
      </c>
      <c r="B17" s="853">
        <f>IF(ISBLANK(B7),"",B7)</f>
        <v>174</v>
      </c>
      <c r="C17" s="755"/>
      <c r="I17" s="701">
        <f>A7</f>
        <v>2021</v>
      </c>
      <c r="J17" s="853">
        <f>IF(ISBLANK(E7),"",E7)</f>
        <v>7.8</v>
      </c>
    </row>
    <row r="18" spans="1:10" x14ac:dyDescent="0.25">
      <c r="A18" s="702">
        <f>A8</f>
        <v>2022</v>
      </c>
      <c r="B18" s="676">
        <f>IF(ISBLANK(B8),"",B8)</f>
        <v>119</v>
      </c>
      <c r="C18" s="755"/>
      <c r="I18" s="702">
        <f>A8</f>
        <v>2022</v>
      </c>
      <c r="J18" s="676">
        <f>IF(ISBLANK(E8),"",E8)</f>
        <v>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30</v>
      </c>
      <c r="D5" s="449">
        <f>IF(ISBLANK(B5),"",A5)</f>
        <v>2021</v>
      </c>
      <c r="E5" s="618">
        <f>IF(ISBLANK(B5),"",B5)</f>
        <v>30</v>
      </c>
      <c r="K5" s="217">
        <v>2020</v>
      </c>
      <c r="L5" s="655">
        <v>3.1</v>
      </c>
    </row>
    <row r="6" spans="1:12" x14ac:dyDescent="0.25">
      <c r="A6" s="229">
        <v>2022</v>
      </c>
      <c r="B6" s="602">
        <v>30</v>
      </c>
      <c r="D6" s="450">
        <f>IF(ISBLANK(B6),"",A6)</f>
        <v>2022</v>
      </c>
      <c r="E6" s="619">
        <f>IF(ISBLANK(B6),"",B6)</f>
        <v>30</v>
      </c>
      <c r="K6" s="286">
        <v>2021</v>
      </c>
      <c r="L6" s="657">
        <v>2.9</v>
      </c>
    </row>
    <row r="7" spans="1:12" x14ac:dyDescent="0.25">
      <c r="A7" s="123">
        <v>2023</v>
      </c>
      <c r="B7" s="617">
        <v>25</v>
      </c>
      <c r="D7" s="379">
        <f>IF(ISBLANK(B7),"",A7)</f>
        <v>2023</v>
      </c>
      <c r="E7" s="620">
        <f>IF(ISBLANK(B7),"",B7)</f>
        <v>25</v>
      </c>
      <c r="K7" s="219">
        <v>2022</v>
      </c>
      <c r="L7" s="617">
        <v>2.7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999</v>
      </c>
      <c r="C4" s="643">
        <v>831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1046</v>
      </c>
      <c r="C5" s="602">
        <v>892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1033</v>
      </c>
      <c r="C6" s="602">
        <v>1092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34</v>
      </c>
      <c r="C5" s="643">
        <v>5453</v>
      </c>
      <c r="D5" s="643">
        <v>385</v>
      </c>
      <c r="E5" s="869">
        <v>7.1</v>
      </c>
      <c r="F5" s="1039">
        <v>6.9</v>
      </c>
      <c r="G5" s="1039">
        <v>7.2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35</v>
      </c>
      <c r="C6" s="657">
        <v>5289</v>
      </c>
      <c r="D6" s="657">
        <v>382</v>
      </c>
      <c r="E6" s="657">
        <v>7.2</v>
      </c>
      <c r="F6" s="657">
        <v>7.1</v>
      </c>
      <c r="G6" s="657">
        <v>7.3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35</v>
      </c>
      <c r="C7" s="617">
        <v>5228</v>
      </c>
      <c r="D7" s="617">
        <v>385</v>
      </c>
      <c r="E7" s="617">
        <v>7.4</v>
      </c>
      <c r="F7" s="617">
        <v>7.2</v>
      </c>
      <c r="G7" s="617">
        <v>7.5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7.1</v>
      </c>
      <c r="C4" s="655">
        <v>1394</v>
      </c>
      <c r="D4" s="655">
        <v>4</v>
      </c>
      <c r="E4" s="655">
        <v>811</v>
      </c>
      <c r="F4" s="655">
        <v>0.4</v>
      </c>
      <c r="G4" s="655">
        <v>136</v>
      </c>
      <c r="H4" s="655">
        <v>6</v>
      </c>
      <c r="I4" s="655">
        <v>99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6.5</v>
      </c>
      <c r="C5" s="602">
        <v>1467</v>
      </c>
      <c r="D5" s="602">
        <v>4.3</v>
      </c>
      <c r="E5" s="602">
        <v>764</v>
      </c>
      <c r="F5" s="602">
        <v>0.4</v>
      </c>
      <c r="G5" s="602">
        <v>126</v>
      </c>
      <c r="H5" s="602">
        <v>9</v>
      </c>
      <c r="I5" s="602">
        <v>107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1492</v>
      </c>
      <c r="D6" s="617"/>
      <c r="E6" s="617">
        <v>811</v>
      </c>
      <c r="F6" s="617"/>
      <c r="G6" s="617">
        <v>118</v>
      </c>
      <c r="H6" s="617">
        <v>8</v>
      </c>
      <c r="I6" s="617">
        <v>100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237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2071</v>
      </c>
      <c r="C4" s="1006">
        <v>1061</v>
      </c>
      <c r="D4" s="1006">
        <v>1010</v>
      </c>
      <c r="E4" s="1005">
        <v>2642</v>
      </c>
      <c r="F4" s="1006">
        <v>1311</v>
      </c>
      <c r="G4" s="1006">
        <v>1331</v>
      </c>
      <c r="H4" s="1007">
        <v>11.2</v>
      </c>
      <c r="I4" s="1007">
        <v>14.3</v>
      </c>
      <c r="J4" s="1007">
        <v>-3.1</v>
      </c>
      <c r="K4" s="70">
        <v>5119</v>
      </c>
      <c r="L4" s="55">
        <v>2445</v>
      </c>
      <c r="M4" s="110">
        <v>2674</v>
      </c>
      <c r="N4" s="55">
        <v>4240</v>
      </c>
      <c r="O4" s="55">
        <v>2019</v>
      </c>
      <c r="P4" s="110">
        <v>2221</v>
      </c>
    </row>
    <row r="5" spans="1:17" x14ac:dyDescent="0.25">
      <c r="A5" s="286">
        <v>2021</v>
      </c>
      <c r="B5" s="1008">
        <v>2100</v>
      </c>
      <c r="C5" s="1009">
        <v>1093</v>
      </c>
      <c r="D5" s="1009">
        <v>1007</v>
      </c>
      <c r="E5" s="1008">
        <v>2990</v>
      </c>
      <c r="F5" s="1009">
        <v>1530</v>
      </c>
      <c r="G5" s="1009">
        <v>1460</v>
      </c>
      <c r="H5" s="1010">
        <v>11.3</v>
      </c>
      <c r="I5" s="1010">
        <v>16.100000000000001</v>
      </c>
      <c r="J5" s="1010">
        <v>-4.8</v>
      </c>
      <c r="K5" s="212">
        <v>6045</v>
      </c>
      <c r="L5" s="58">
        <v>2840</v>
      </c>
      <c r="M5" s="160">
        <v>3205</v>
      </c>
      <c r="N5" s="58">
        <v>5447</v>
      </c>
      <c r="O5" s="58">
        <v>2567</v>
      </c>
      <c r="P5" s="160">
        <v>2880</v>
      </c>
    </row>
    <row r="6" spans="1:17" x14ac:dyDescent="0.25">
      <c r="A6" s="219">
        <v>2022</v>
      </c>
      <c r="B6" s="1011">
        <v>2091</v>
      </c>
      <c r="C6" s="1012">
        <v>1079</v>
      </c>
      <c r="D6" s="1012">
        <v>1012</v>
      </c>
      <c r="E6" s="1011">
        <v>2502</v>
      </c>
      <c r="F6" s="1012">
        <v>1234</v>
      </c>
      <c r="G6" s="1012">
        <v>1268</v>
      </c>
      <c r="H6" s="1013">
        <v>11.4</v>
      </c>
      <c r="I6" s="1013">
        <v>13.7</v>
      </c>
      <c r="J6" s="1013">
        <v>-2.2000000000000002</v>
      </c>
      <c r="K6" s="1014">
        <v>6222</v>
      </c>
      <c r="L6" s="1015">
        <v>2925</v>
      </c>
      <c r="M6" s="1016">
        <v>3297</v>
      </c>
      <c r="N6" s="1015">
        <v>5826</v>
      </c>
      <c r="O6" s="1015">
        <v>2779</v>
      </c>
      <c r="P6" s="1016">
        <v>3047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1010</v>
      </c>
      <c r="C13" s="319">
        <f>IF(ISBLANK(C4),"",C4)</f>
        <v>1061</v>
      </c>
      <c r="D13" s="364"/>
      <c r="E13" s="322">
        <f>A4</f>
        <v>2020</v>
      </c>
      <c r="F13" s="319">
        <f>IF(ISBLANK(G4),"",G4)</f>
        <v>1331</v>
      </c>
      <c r="G13" s="319">
        <f>IF(ISBLANK(F4),"",F4)</f>
        <v>1311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1007</v>
      </c>
      <c r="C14" s="320">
        <f t="shared" ref="C14:C15" si="2">IF(ISBLANK(C5),"",C5)</f>
        <v>1093</v>
      </c>
      <c r="D14" s="364"/>
      <c r="E14" s="323">
        <f t="shared" ref="E14:E15" si="3">A5</f>
        <v>2021</v>
      </c>
      <c r="F14" s="320">
        <f t="shared" ref="F14:F15" si="4">IF(ISBLANK(G5),"",G5)</f>
        <v>1460</v>
      </c>
      <c r="G14" s="320">
        <f t="shared" ref="G14:G15" si="5">IF(ISBLANK(F5),"",F5)</f>
        <v>1530</v>
      </c>
      <c r="H14" s="389"/>
      <c r="I14" s="389"/>
      <c r="J14" s="48"/>
      <c r="K14" s="325" t="s">
        <v>536</v>
      </c>
      <c r="L14" s="328">
        <f>IF(ISBLANK(K4),"",K4)</f>
        <v>5119</v>
      </c>
      <c r="M14" s="328">
        <f>IF(ISBLANK(K5),"",K5)</f>
        <v>6045</v>
      </c>
      <c r="N14" s="328">
        <f>IF(ISBLANK(K6),"",K6)</f>
        <v>6222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1012</v>
      </c>
      <c r="C15" s="321">
        <f t="shared" si="2"/>
        <v>1079</v>
      </c>
      <c r="E15" s="324">
        <f t="shared" si="3"/>
        <v>2022</v>
      </c>
      <c r="F15" s="321">
        <f t="shared" si="4"/>
        <v>1268</v>
      </c>
      <c r="G15" s="321">
        <f t="shared" si="5"/>
        <v>1234</v>
      </c>
      <c r="H15" s="211"/>
      <c r="I15" s="211"/>
      <c r="J15" s="28"/>
      <c r="K15" s="326" t="s">
        <v>535</v>
      </c>
      <c r="L15" s="329">
        <f>IF(ISBLANK(N4),"",N4)</f>
        <v>4240</v>
      </c>
      <c r="M15" s="329">
        <f>IF(ISBLANK(N5),"",N5)</f>
        <v>5447</v>
      </c>
      <c r="N15" s="329">
        <f>IF(ISBLANK(N6),"",N6)</f>
        <v>5826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5119</v>
      </c>
      <c r="M19" s="328">
        <f>IF(ISBLANK(K5),"",K5)</f>
        <v>6045</v>
      </c>
      <c r="N19" s="328">
        <f>IF(ISBLANK(K6),"",K6)</f>
        <v>6222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4240</v>
      </c>
      <c r="M20" s="329">
        <f>IF(ISBLANK(N5),"",N5)</f>
        <v>5447</v>
      </c>
      <c r="N20" s="329">
        <f>IF(ISBLANK(N6),"",N6)</f>
        <v>5826</v>
      </c>
      <c r="O20" s="364"/>
    </row>
    <row r="21" spans="1:15" x14ac:dyDescent="0.25">
      <c r="A21" s="322">
        <f>A4</f>
        <v>2020</v>
      </c>
      <c r="B21" s="319">
        <f>IF(ISBLANK(D4),"",D4)</f>
        <v>1010</v>
      </c>
      <c r="C21" s="319">
        <f>IF(ISBLANK(C4),"",C4)</f>
        <v>1061</v>
      </c>
      <c r="E21" s="322">
        <f>A4</f>
        <v>2020</v>
      </c>
      <c r="F21" s="319">
        <f>IF(ISBLANK(G4),"",G4)</f>
        <v>1331</v>
      </c>
      <c r="G21" s="319">
        <f>IF(ISBLANK(F4),"",F4)</f>
        <v>1311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1007</v>
      </c>
      <c r="C22" s="320">
        <f t="shared" ref="C22:C23" si="8">IF(ISBLANK(C5),"",C5)</f>
        <v>1093</v>
      </c>
      <c r="E22" s="323">
        <f t="shared" ref="E22:E23" si="9">A5</f>
        <v>2021</v>
      </c>
      <c r="F22" s="320">
        <f t="shared" ref="F22:F23" si="10">IF(ISBLANK(G5),"",G5)</f>
        <v>1460</v>
      </c>
      <c r="G22" s="320">
        <f t="shared" ref="G22:G23" si="11">IF(ISBLANK(F5),"",F5)</f>
        <v>1530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1012</v>
      </c>
      <c r="C23" s="321">
        <f t="shared" si="8"/>
        <v>1079</v>
      </c>
      <c r="E23" s="324">
        <f t="shared" si="9"/>
        <v>2022</v>
      </c>
      <c r="F23" s="321">
        <f t="shared" si="10"/>
        <v>1268</v>
      </c>
      <c r="G23" s="321">
        <f t="shared" si="11"/>
        <v>1234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19</v>
      </c>
      <c r="C5" s="611"/>
      <c r="D5" s="611"/>
      <c r="E5" s="599">
        <v>82</v>
      </c>
      <c r="F5" s="616"/>
      <c r="G5" s="945"/>
      <c r="H5" s="599">
        <v>381</v>
      </c>
      <c r="I5" s="616">
        <v>151</v>
      </c>
      <c r="J5" s="616">
        <v>230</v>
      </c>
      <c r="K5" s="616"/>
      <c r="L5" s="945"/>
    </row>
    <row r="6" spans="1:12" x14ac:dyDescent="0.25">
      <c r="A6" s="286">
        <v>2021</v>
      </c>
      <c r="B6" s="601">
        <v>38</v>
      </c>
      <c r="C6" s="612"/>
      <c r="D6" s="612"/>
      <c r="E6" s="1034">
        <v>89</v>
      </c>
      <c r="F6" s="1028"/>
      <c r="G6" s="980"/>
      <c r="H6" s="1034">
        <v>467</v>
      </c>
      <c r="I6" s="1028">
        <v>180</v>
      </c>
      <c r="J6" s="1028">
        <v>287</v>
      </c>
      <c r="K6" s="1028"/>
      <c r="L6" s="980"/>
    </row>
    <row r="7" spans="1:12" x14ac:dyDescent="0.25">
      <c r="A7" s="218">
        <v>2022</v>
      </c>
      <c r="B7" s="601">
        <v>28</v>
      </c>
      <c r="C7" s="612"/>
      <c r="D7" s="612"/>
      <c r="E7" s="1034">
        <v>43</v>
      </c>
      <c r="F7" s="1028"/>
      <c r="G7" s="980"/>
      <c r="H7" s="1034">
        <v>237</v>
      </c>
      <c r="I7" s="1028">
        <v>76</v>
      </c>
      <c r="J7" s="1028">
        <v>161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76</v>
      </c>
    </row>
    <row r="15" spans="1:12" ht="30" x14ac:dyDescent="0.25">
      <c r="A15" s="833" t="s">
        <v>1543</v>
      </c>
      <c r="B15" s="623">
        <f>IF(ISBLANK(J7),"",J7)</f>
        <v>161</v>
      </c>
    </row>
    <row r="17" spans="1:2" x14ac:dyDescent="0.25">
      <c r="A17" s="625" t="s">
        <v>1540</v>
      </c>
      <c r="B17" s="621">
        <f>IF(ISBLANK(I7),"",I7)</f>
        <v>76</v>
      </c>
    </row>
    <row r="18" spans="1:2" x14ac:dyDescent="0.25">
      <c r="A18" s="627" t="s">
        <v>1541</v>
      </c>
      <c r="B18" s="623">
        <f>IF(ISBLANK(J7),"",J7)</f>
        <v>161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34.1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41.8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50.6</v>
      </c>
      <c r="C6" s="614">
        <v>36.4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48.2</v>
      </c>
      <c r="C10" s="614">
        <v>36.4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34.1</v>
      </c>
      <c r="C14" s="73">
        <v>41.8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294.41500000000002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5284.72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47.85</v>
      </c>
      <c r="C5" s="611">
        <v>47.85</v>
      </c>
      <c r="D5" s="751"/>
      <c r="E5" s="751"/>
      <c r="G5" s="358">
        <v>2014</v>
      </c>
      <c r="H5" s="70">
        <v>5335.34</v>
      </c>
      <c r="I5" s="55">
        <v>262.5</v>
      </c>
      <c r="J5" s="55">
        <v>5072.84</v>
      </c>
      <c r="K5" s="71">
        <v>12</v>
      </c>
    </row>
    <row r="6" spans="1:12" x14ac:dyDescent="0.25">
      <c r="A6" s="286">
        <v>2021</v>
      </c>
      <c r="B6" s="601"/>
      <c r="C6" s="612">
        <v>294.41500000000002</v>
      </c>
      <c r="D6" s="959"/>
      <c r="E6" s="959"/>
      <c r="G6" s="480">
        <v>2017</v>
      </c>
      <c r="H6" s="212">
        <v>5271.92</v>
      </c>
      <c r="I6" s="58">
        <v>262.5</v>
      </c>
      <c r="J6" s="58">
        <v>5009.42</v>
      </c>
      <c r="K6" s="214">
        <v>12</v>
      </c>
    </row>
    <row r="7" spans="1:12" x14ac:dyDescent="0.25">
      <c r="A7" s="218">
        <v>2022</v>
      </c>
      <c r="B7" s="601">
        <v>294.41500000000002</v>
      </c>
      <c r="C7" s="612">
        <v>294.41500000000002</v>
      </c>
      <c r="D7" s="959"/>
      <c r="E7" s="959"/>
      <c r="G7" s="482">
        <v>2020</v>
      </c>
      <c r="H7" s="72">
        <v>5284.72</v>
      </c>
      <c r="I7" s="61">
        <v>262.5</v>
      </c>
      <c r="J7" s="61">
        <v>5022.22</v>
      </c>
      <c r="K7" s="73">
        <v>12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294.41500000000002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5022.22</v>
      </c>
      <c r="I14" s="211"/>
      <c r="J14" s="211"/>
    </row>
    <row r="15" spans="1:12" x14ac:dyDescent="0.25">
      <c r="A15" s="870" t="s">
        <v>16</v>
      </c>
      <c r="B15" s="630">
        <f>IF(ISBLANK(B7),"",B7)</f>
        <v>294.41500000000002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262.5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294.41500000000002</v>
      </c>
      <c r="F19" s="253"/>
      <c r="G19" s="634" t="s">
        <v>529</v>
      </c>
      <c r="H19" s="621">
        <f>IF(ISBLANK(J7),"",J7)</f>
        <v>5022.22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294.41500000000002</v>
      </c>
      <c r="F20" s="253"/>
      <c r="G20" s="635" t="s">
        <v>528</v>
      </c>
      <c r="H20" s="623">
        <f>IF(ISBLANK(I7),"",I7)</f>
        <v>262.5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2.1</v>
      </c>
      <c r="C5" s="1092"/>
      <c r="D5" s="1093"/>
      <c r="E5" s="1092"/>
      <c r="F5" s="1093"/>
    </row>
    <row r="6" spans="1:9" x14ac:dyDescent="0.25">
      <c r="A6" s="218">
        <v>2021</v>
      </c>
      <c r="B6" s="1092">
        <v>1.6</v>
      </c>
      <c r="C6" s="1092"/>
      <c r="D6" s="1093"/>
      <c r="E6" s="1092"/>
      <c r="F6" s="1093"/>
    </row>
    <row r="7" spans="1:9" x14ac:dyDescent="0.25">
      <c r="A7" s="219">
        <v>2022</v>
      </c>
      <c r="B7" s="73">
        <v>5.9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100338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14985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85353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271493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49816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221677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21578</v>
      </c>
      <c r="C5" s="458">
        <v>5420</v>
      </c>
      <c r="D5" s="458">
        <v>16158</v>
      </c>
      <c r="E5" s="457">
        <v>59956</v>
      </c>
      <c r="F5" s="458">
        <v>14934</v>
      </c>
      <c r="G5" s="458">
        <v>45022</v>
      </c>
      <c r="H5" s="457">
        <v>2.8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47861</v>
      </c>
      <c r="C6" s="458">
        <v>10143</v>
      </c>
      <c r="D6" s="458">
        <v>37718</v>
      </c>
      <c r="E6" s="457">
        <v>139883</v>
      </c>
      <c r="F6" s="458">
        <v>30755</v>
      </c>
      <c r="G6" s="458">
        <v>109128</v>
      </c>
      <c r="H6" s="457">
        <v>3</v>
      </c>
      <c r="I6" s="763">
        <v>2.9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100338</v>
      </c>
      <c r="C7" s="612">
        <v>14985</v>
      </c>
      <c r="D7" s="612">
        <v>85353</v>
      </c>
      <c r="E7" s="601">
        <v>271493</v>
      </c>
      <c r="F7" s="612">
        <v>49816</v>
      </c>
      <c r="G7" s="612">
        <v>221677</v>
      </c>
      <c r="H7" s="947">
        <v>3.3</v>
      </c>
      <c r="I7" s="948">
        <v>2.6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21578</v>
      </c>
      <c r="C14" s="674">
        <f t="shared" ref="C14:D14" si="0">IF(ISBLANK(C5),"",C5)</f>
        <v>5420</v>
      </c>
      <c r="D14" s="669">
        <f t="shared" si="0"/>
        <v>16158</v>
      </c>
      <c r="F14" s="884">
        <f>A5</f>
        <v>2020</v>
      </c>
      <c r="G14" s="674">
        <f>IF(ISBLANK(E5),"",E5)</f>
        <v>59956</v>
      </c>
      <c r="H14" s="674">
        <f t="shared" ref="H14:I16" si="1">IF(ISBLANK(F5),"",F5)</f>
        <v>14934</v>
      </c>
      <c r="I14" s="669">
        <f t="shared" si="1"/>
        <v>45022</v>
      </c>
      <c r="J14" s="756"/>
      <c r="K14" s="884">
        <f>A5</f>
        <v>2020</v>
      </c>
      <c r="L14" s="674">
        <f>IF(ISBLANK(H5),"",H5)</f>
        <v>2.8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47861</v>
      </c>
      <c r="C15" s="879">
        <f t="shared" si="3"/>
        <v>10143</v>
      </c>
      <c r="D15" s="886">
        <f t="shared" si="3"/>
        <v>37718</v>
      </c>
      <c r="F15" s="890">
        <f t="shared" ref="F15:F16" si="4">A6</f>
        <v>2021</v>
      </c>
      <c r="G15" s="853">
        <f t="shared" ref="G15:G16" si="5">IF(ISBLANK(E6),"",E6)</f>
        <v>139883</v>
      </c>
      <c r="H15" s="853">
        <f t="shared" si="1"/>
        <v>30755</v>
      </c>
      <c r="I15" s="670">
        <f t="shared" si="1"/>
        <v>109128</v>
      </c>
      <c r="J15" s="211"/>
      <c r="K15" s="890">
        <f t="shared" ref="K15:K16" si="6">A6</f>
        <v>2021</v>
      </c>
      <c r="L15" s="853">
        <f t="shared" ref="L15:M16" si="7">IF(ISBLANK(H6),"",H6)</f>
        <v>3</v>
      </c>
      <c r="M15" s="670">
        <f t="shared" si="7"/>
        <v>2.9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100338</v>
      </c>
      <c r="C16" s="888">
        <f t="shared" si="3"/>
        <v>14985</v>
      </c>
      <c r="D16" s="889">
        <f t="shared" si="3"/>
        <v>85353</v>
      </c>
      <c r="F16" s="891">
        <f t="shared" si="4"/>
        <v>2022</v>
      </c>
      <c r="G16" s="676">
        <f t="shared" si="5"/>
        <v>271493</v>
      </c>
      <c r="H16" s="676">
        <f t="shared" si="1"/>
        <v>49816</v>
      </c>
      <c r="I16" s="671">
        <f t="shared" si="1"/>
        <v>221677</v>
      </c>
      <c r="J16" s="211"/>
      <c r="K16" s="891">
        <f t="shared" si="6"/>
        <v>2022</v>
      </c>
      <c r="L16" s="676">
        <f t="shared" si="7"/>
        <v>3.3</v>
      </c>
      <c r="M16" s="671">
        <f t="shared" si="7"/>
        <v>2.6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21578</v>
      </c>
      <c r="C22" s="674">
        <f t="shared" ref="C22:D22" si="8">IF(ISBLANK(C5),"",C5)</f>
        <v>5420</v>
      </c>
      <c r="D22" s="669">
        <f t="shared" si="8"/>
        <v>16158</v>
      </c>
      <c r="F22" s="884">
        <f>A5</f>
        <v>2020</v>
      </c>
      <c r="G22" s="674">
        <f>IF(ISBLANK(E5),"",E5)</f>
        <v>59956</v>
      </c>
      <c r="H22" s="674">
        <f t="shared" ref="H22:I24" si="9">IF(ISBLANK(F5),"",F5)</f>
        <v>14934</v>
      </c>
      <c r="I22" s="669">
        <f t="shared" si="9"/>
        <v>45022</v>
      </c>
      <c r="J22" s="756"/>
      <c r="K22" s="884">
        <f>A5</f>
        <v>2020</v>
      </c>
      <c r="L22" s="674">
        <f>IF(ISBLANK(H5),"",H5)</f>
        <v>2.8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47861</v>
      </c>
      <c r="C23" s="853">
        <f t="shared" si="11"/>
        <v>10143</v>
      </c>
      <c r="D23" s="670">
        <f t="shared" si="11"/>
        <v>37718</v>
      </c>
      <c r="F23" s="890">
        <f t="shared" ref="F23:F24" si="12">A6</f>
        <v>2021</v>
      </c>
      <c r="G23" s="853">
        <f t="shared" ref="G23:G24" si="13">IF(ISBLANK(E6),"",E6)</f>
        <v>139883</v>
      </c>
      <c r="H23" s="853">
        <f t="shared" si="9"/>
        <v>30755</v>
      </c>
      <c r="I23" s="670">
        <f t="shared" si="9"/>
        <v>109128</v>
      </c>
      <c r="J23" s="211"/>
      <c r="K23" s="890">
        <f t="shared" ref="K23:K24" si="14">A6</f>
        <v>2021</v>
      </c>
      <c r="L23" s="853">
        <f t="shared" ref="L23:M24" si="15">IF(ISBLANK(H6),"",H6)</f>
        <v>3</v>
      </c>
      <c r="M23" s="670">
        <f t="shared" si="15"/>
        <v>2.9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100338</v>
      </c>
      <c r="C24" s="676">
        <f t="shared" si="11"/>
        <v>14985</v>
      </c>
      <c r="D24" s="671">
        <f t="shared" si="11"/>
        <v>85353</v>
      </c>
      <c r="F24" s="891">
        <f t="shared" si="12"/>
        <v>2022</v>
      </c>
      <c r="G24" s="676">
        <f t="shared" si="13"/>
        <v>271493</v>
      </c>
      <c r="H24" s="676">
        <f t="shared" si="9"/>
        <v>49816</v>
      </c>
      <c r="I24" s="671">
        <f t="shared" si="9"/>
        <v>221677</v>
      </c>
      <c r="J24" s="211"/>
      <c r="K24" s="891">
        <f t="shared" si="14"/>
        <v>2022</v>
      </c>
      <c r="L24" s="676">
        <f t="shared" si="15"/>
        <v>3.3</v>
      </c>
      <c r="M24" s="671">
        <f t="shared" si="15"/>
        <v>2.6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674</v>
      </c>
      <c r="C3" s="71">
        <v>298</v>
      </c>
      <c r="D3" s="71">
        <v>13.5</v>
      </c>
      <c r="F3" s="105" t="s">
        <v>537</v>
      </c>
      <c r="G3" s="97">
        <f>IF(ISBLANK(B3),"",B3)</f>
        <v>674</v>
      </c>
      <c r="H3" s="97">
        <f>IF(ISBLANK(B4),"",B4)</f>
        <v>938</v>
      </c>
      <c r="I3" s="97">
        <f>IF(ISBLANK(B5),"",B5)</f>
        <v>925</v>
      </c>
      <c r="J3" s="365"/>
    </row>
    <row r="4" spans="1:12" x14ac:dyDescent="0.25">
      <c r="A4" s="286">
        <v>2021</v>
      </c>
      <c r="B4" s="214">
        <v>938</v>
      </c>
      <c r="C4" s="214">
        <v>324</v>
      </c>
      <c r="D4" s="214">
        <v>13.1</v>
      </c>
      <c r="F4" s="130" t="s">
        <v>538</v>
      </c>
      <c r="G4" s="98">
        <f>IF(ISBLANK(C3),"",C3)</f>
        <v>298</v>
      </c>
      <c r="H4" s="98">
        <f>IF(ISBLANK(C4),"",C4)</f>
        <v>324</v>
      </c>
      <c r="I4" s="98">
        <f>IF(ISBLANK(C5),"",C5)</f>
        <v>306</v>
      </c>
      <c r="J4" s="365"/>
    </row>
    <row r="5" spans="1:12" x14ac:dyDescent="0.25">
      <c r="A5" s="218">
        <v>2022</v>
      </c>
      <c r="B5" s="168">
        <v>925</v>
      </c>
      <c r="C5" s="168">
        <v>306</v>
      </c>
      <c r="D5" s="168">
        <v>14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674</v>
      </c>
      <c r="H8" s="97">
        <f>IF(ISBLANK(B4),"",B4)</f>
        <v>938</v>
      </c>
      <c r="I8" s="97">
        <f>IF(ISBLANK(B5),"",B5)</f>
        <v>925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298</v>
      </c>
      <c r="H9" s="98">
        <f>IF(ISBLANK(C4),"",C4)</f>
        <v>324</v>
      </c>
      <c r="I9" s="98">
        <f>IF(ISBLANK(C5),"",C5)</f>
        <v>306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13.5</v>
      </c>
      <c r="H13" s="132">
        <f>IF(ISBLANK(D4),"",D4)</f>
        <v>13.1</v>
      </c>
      <c r="I13" s="132">
        <f>IF(ISBLANK(D5),"",D5)</f>
        <v>14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4709</v>
      </c>
      <c r="C4" s="110">
        <v>5014</v>
      </c>
      <c r="E4" s="29" t="s">
        <v>540</v>
      </c>
      <c r="F4" s="163">
        <f>B4/($B$22+$C$22)*100</f>
        <v>2.5731959213560507</v>
      </c>
      <c r="G4" s="163">
        <f>C4/($B$22+$C$22)*100</f>
        <v>2.7398607665489996</v>
      </c>
      <c r="J4" s="29" t="s">
        <v>540</v>
      </c>
      <c r="K4" s="163">
        <f>G4</f>
        <v>2.7398607665489996</v>
      </c>
    </row>
    <row r="5" spans="1:11" x14ac:dyDescent="0.25">
      <c r="A5" s="202" t="s">
        <v>541</v>
      </c>
      <c r="B5" s="212">
        <v>4549</v>
      </c>
      <c r="C5" s="160">
        <v>4932</v>
      </c>
      <c r="E5" s="29" t="s">
        <v>541</v>
      </c>
      <c r="F5" s="163">
        <f t="shared" ref="F5:G21" si="0">B5/($B$22+$C$22)*100</f>
        <v>2.485765182894176</v>
      </c>
      <c r="G5" s="163">
        <f t="shared" si="0"/>
        <v>2.6950525130872887</v>
      </c>
      <c r="J5" s="29" t="s">
        <v>541</v>
      </c>
      <c r="K5" s="163">
        <f t="shared" ref="K5:K21" si="1">G5</f>
        <v>2.6950525130872887</v>
      </c>
    </row>
    <row r="6" spans="1:11" x14ac:dyDescent="0.25">
      <c r="A6" s="202" t="s">
        <v>542</v>
      </c>
      <c r="B6" s="212">
        <v>4499</v>
      </c>
      <c r="C6" s="160">
        <v>4672</v>
      </c>
      <c r="E6" s="29" t="s">
        <v>542</v>
      </c>
      <c r="F6" s="163">
        <f t="shared" si="0"/>
        <v>2.4584430771248402</v>
      </c>
      <c r="G6" s="163">
        <f t="shared" si="0"/>
        <v>2.5529775630867424</v>
      </c>
      <c r="J6" s="29" t="s">
        <v>542</v>
      </c>
      <c r="K6" s="163">
        <f t="shared" si="1"/>
        <v>2.5529775630867424</v>
      </c>
    </row>
    <row r="7" spans="1:11" x14ac:dyDescent="0.25">
      <c r="A7" s="202" t="s">
        <v>543</v>
      </c>
      <c r="B7" s="212">
        <v>4389</v>
      </c>
      <c r="C7" s="160">
        <v>4599</v>
      </c>
      <c r="E7" s="29" t="s">
        <v>543</v>
      </c>
      <c r="F7" s="163">
        <f t="shared" si="0"/>
        <v>2.3983344444323014</v>
      </c>
      <c r="G7" s="163">
        <f t="shared" si="0"/>
        <v>2.5130872886635118</v>
      </c>
      <c r="J7" s="29" t="s">
        <v>543</v>
      </c>
      <c r="K7" s="163">
        <f t="shared" si="1"/>
        <v>2.5130872886635118</v>
      </c>
    </row>
    <row r="8" spans="1:11" x14ac:dyDescent="0.25">
      <c r="A8" s="202" t="s">
        <v>544</v>
      </c>
      <c r="B8" s="212">
        <v>4597</v>
      </c>
      <c r="C8" s="160">
        <v>4862</v>
      </c>
      <c r="E8" s="29" t="s">
        <v>544</v>
      </c>
      <c r="F8" s="163">
        <f t="shared" si="0"/>
        <v>2.5119944044327385</v>
      </c>
      <c r="G8" s="163">
        <f t="shared" si="0"/>
        <v>2.6568015650102184</v>
      </c>
      <c r="J8" s="29" t="s">
        <v>544</v>
      </c>
      <c r="K8" s="163">
        <f t="shared" si="1"/>
        <v>2.6568015650102184</v>
      </c>
    </row>
    <row r="9" spans="1:11" x14ac:dyDescent="0.25">
      <c r="A9" s="202" t="s">
        <v>545</v>
      </c>
      <c r="B9" s="212">
        <v>6122</v>
      </c>
      <c r="C9" s="160">
        <v>5856</v>
      </c>
      <c r="E9" s="29" t="s">
        <v>545</v>
      </c>
      <c r="F9" s="163">
        <f t="shared" si="0"/>
        <v>3.345318630397482</v>
      </c>
      <c r="G9" s="163">
        <f t="shared" si="0"/>
        <v>3.1999650277046152</v>
      </c>
      <c r="J9" s="29" t="s">
        <v>545</v>
      </c>
      <c r="K9" s="163">
        <f t="shared" si="1"/>
        <v>3.1999650277046152</v>
      </c>
    </row>
    <row r="10" spans="1:11" x14ac:dyDescent="0.25">
      <c r="A10" s="202" t="s">
        <v>546</v>
      </c>
      <c r="B10" s="212">
        <v>6784</v>
      </c>
      <c r="C10" s="160">
        <v>6405</v>
      </c>
      <c r="E10" s="29" t="s">
        <v>546</v>
      </c>
      <c r="F10" s="163">
        <f t="shared" si="0"/>
        <v>3.7070633107834885</v>
      </c>
      <c r="G10" s="163">
        <f t="shared" si="0"/>
        <v>3.4999617490519226</v>
      </c>
      <c r="J10" s="29" t="s">
        <v>546</v>
      </c>
      <c r="K10" s="163">
        <f t="shared" si="1"/>
        <v>3.4999617490519226</v>
      </c>
    </row>
    <row r="11" spans="1:11" x14ac:dyDescent="0.25">
      <c r="A11" s="202" t="s">
        <v>547</v>
      </c>
      <c r="B11" s="212">
        <v>7596</v>
      </c>
      <c r="C11" s="160">
        <v>7227</v>
      </c>
      <c r="E11" s="29" t="s">
        <v>547</v>
      </c>
      <c r="F11" s="163">
        <f t="shared" si="0"/>
        <v>4.1507743084775024</v>
      </c>
      <c r="G11" s="163">
        <f t="shared" si="0"/>
        <v>3.9491371678998042</v>
      </c>
      <c r="J11" s="29" t="s">
        <v>547</v>
      </c>
      <c r="K11" s="163">
        <f t="shared" si="1"/>
        <v>3.9491371678998042</v>
      </c>
    </row>
    <row r="12" spans="1:11" x14ac:dyDescent="0.25">
      <c r="A12" s="202" t="s">
        <v>548</v>
      </c>
      <c r="B12" s="212">
        <v>7472</v>
      </c>
      <c r="C12" s="160">
        <v>7171</v>
      </c>
      <c r="E12" s="29" t="s">
        <v>548</v>
      </c>
      <c r="F12" s="163">
        <f t="shared" si="0"/>
        <v>4.0830154861695505</v>
      </c>
      <c r="G12" s="163">
        <f t="shared" si="0"/>
        <v>3.9185364094381483</v>
      </c>
      <c r="J12" s="29" t="s">
        <v>548</v>
      </c>
      <c r="K12" s="163">
        <f t="shared" si="1"/>
        <v>3.9185364094381483</v>
      </c>
    </row>
    <row r="13" spans="1:11" x14ac:dyDescent="0.25">
      <c r="A13" s="202" t="s">
        <v>549</v>
      </c>
      <c r="B13" s="212">
        <v>6858</v>
      </c>
      <c r="C13" s="160">
        <v>6521</v>
      </c>
      <c r="E13" s="29" t="s">
        <v>549</v>
      </c>
      <c r="F13" s="163">
        <f t="shared" si="0"/>
        <v>3.747500027322106</v>
      </c>
      <c r="G13" s="163">
        <f t="shared" si="0"/>
        <v>3.5633490344367824</v>
      </c>
      <c r="J13" s="29" t="s">
        <v>549</v>
      </c>
      <c r="K13" s="163">
        <f t="shared" si="1"/>
        <v>3.5633490344367824</v>
      </c>
    </row>
    <row r="14" spans="1:11" x14ac:dyDescent="0.25">
      <c r="A14" s="202" t="s">
        <v>550</v>
      </c>
      <c r="B14" s="212">
        <v>6265</v>
      </c>
      <c r="C14" s="160">
        <v>5729</v>
      </c>
      <c r="E14" s="29" t="s">
        <v>550</v>
      </c>
      <c r="F14" s="163">
        <f t="shared" si="0"/>
        <v>3.4234598528977824</v>
      </c>
      <c r="G14" s="163">
        <f t="shared" si="0"/>
        <v>3.1305668790505026</v>
      </c>
      <c r="J14" s="29" t="s">
        <v>550</v>
      </c>
      <c r="K14" s="163">
        <f t="shared" si="1"/>
        <v>3.1305668790505026</v>
      </c>
    </row>
    <row r="15" spans="1:11" x14ac:dyDescent="0.25">
      <c r="A15" s="202" t="s">
        <v>551</v>
      </c>
      <c r="B15" s="212">
        <v>6078</v>
      </c>
      <c r="C15" s="160">
        <v>5467</v>
      </c>
      <c r="E15" s="29" t="s">
        <v>551</v>
      </c>
      <c r="F15" s="163">
        <f t="shared" si="0"/>
        <v>3.3212751773204667</v>
      </c>
      <c r="G15" s="163">
        <f t="shared" si="0"/>
        <v>2.9873990448191825</v>
      </c>
      <c r="J15" s="29" t="s">
        <v>551</v>
      </c>
      <c r="K15" s="163">
        <f t="shared" si="1"/>
        <v>2.9873990448191825</v>
      </c>
    </row>
    <row r="16" spans="1:11" x14ac:dyDescent="0.25">
      <c r="A16" s="202" t="s">
        <v>552</v>
      </c>
      <c r="B16" s="212">
        <v>6274</v>
      </c>
      <c r="C16" s="160">
        <v>5289</v>
      </c>
      <c r="E16" s="29" t="s">
        <v>552</v>
      </c>
      <c r="F16" s="163">
        <f t="shared" si="0"/>
        <v>3.4283778319362628</v>
      </c>
      <c r="G16" s="163">
        <f t="shared" si="0"/>
        <v>2.8901323482803467</v>
      </c>
      <c r="J16" s="29" t="s">
        <v>552</v>
      </c>
      <c r="K16" s="163">
        <f t="shared" si="1"/>
        <v>2.8901323482803467</v>
      </c>
    </row>
    <row r="17" spans="1:11" x14ac:dyDescent="0.25">
      <c r="A17" s="202" t="s">
        <v>553</v>
      </c>
      <c r="B17" s="212">
        <v>6567</v>
      </c>
      <c r="C17" s="160">
        <v>5051</v>
      </c>
      <c r="E17" s="29" t="s">
        <v>553</v>
      </c>
      <c r="F17" s="163">
        <f t="shared" si="0"/>
        <v>3.5884853717445706</v>
      </c>
      <c r="G17" s="163">
        <f t="shared" si="0"/>
        <v>2.7600791248183083</v>
      </c>
      <c r="J17" s="29" t="s">
        <v>553</v>
      </c>
      <c r="K17" s="163">
        <f t="shared" si="1"/>
        <v>2.7600791248183083</v>
      </c>
    </row>
    <row r="18" spans="1:11" x14ac:dyDescent="0.25">
      <c r="A18" s="202" t="s">
        <v>554</v>
      </c>
      <c r="B18" s="212">
        <v>5758</v>
      </c>
      <c r="C18" s="160">
        <v>3902</v>
      </c>
      <c r="E18" s="29" t="s">
        <v>554</v>
      </c>
      <c r="F18" s="163">
        <f t="shared" si="0"/>
        <v>3.146413700396717</v>
      </c>
      <c r="G18" s="163">
        <f t="shared" si="0"/>
        <v>2.13221713423897</v>
      </c>
      <c r="J18" s="29" t="s">
        <v>554</v>
      </c>
      <c r="K18" s="163">
        <f t="shared" si="1"/>
        <v>2.13221713423897</v>
      </c>
    </row>
    <row r="19" spans="1:11" x14ac:dyDescent="0.25">
      <c r="A19" s="202" t="s">
        <v>555</v>
      </c>
      <c r="B19" s="212">
        <v>3112</v>
      </c>
      <c r="C19" s="160">
        <v>1963</v>
      </c>
      <c r="E19" s="29" t="s">
        <v>555</v>
      </c>
      <c r="F19" s="163">
        <f t="shared" si="0"/>
        <v>1.7005278630834637</v>
      </c>
      <c r="G19" s="163">
        <f t="shared" si="0"/>
        <v>1.0726658725041256</v>
      </c>
      <c r="J19" s="29" t="s">
        <v>555</v>
      </c>
      <c r="K19" s="163">
        <f t="shared" si="1"/>
        <v>1.0726658725041256</v>
      </c>
    </row>
    <row r="20" spans="1:11" x14ac:dyDescent="0.25">
      <c r="A20" s="202" t="s">
        <v>556</v>
      </c>
      <c r="B20" s="212">
        <v>2471</v>
      </c>
      <c r="C20" s="160">
        <v>1418</v>
      </c>
      <c r="E20" s="29" t="s">
        <v>556</v>
      </c>
      <c r="F20" s="163">
        <f t="shared" si="0"/>
        <v>1.350258467120578</v>
      </c>
      <c r="G20" s="163">
        <f t="shared" si="0"/>
        <v>0.77485491961836483</v>
      </c>
      <c r="J20" s="29" t="s">
        <v>556</v>
      </c>
      <c r="K20" s="163">
        <f t="shared" si="1"/>
        <v>0.77485491961836483</v>
      </c>
    </row>
    <row r="21" spans="1:11" x14ac:dyDescent="0.25">
      <c r="A21" s="203" t="s">
        <v>557</v>
      </c>
      <c r="B21" s="72">
        <v>1924</v>
      </c>
      <c r="C21" s="111">
        <v>900</v>
      </c>
      <c r="E21" s="31" t="s">
        <v>557</v>
      </c>
      <c r="F21" s="163">
        <f t="shared" si="0"/>
        <v>1.0513546300040437</v>
      </c>
      <c r="G21" s="163">
        <f t="shared" si="0"/>
        <v>0.49179790384804534</v>
      </c>
      <c r="J21" s="31" t="s">
        <v>557</v>
      </c>
      <c r="K21" s="210">
        <f t="shared" si="1"/>
        <v>0.49179790384804534</v>
      </c>
    </row>
    <row r="22" spans="1:11" x14ac:dyDescent="0.25">
      <c r="A22" s="309" t="s">
        <v>16</v>
      </c>
      <c r="B22" s="121">
        <f>SUM(B4:B21)</f>
        <v>96024</v>
      </c>
      <c r="C22" s="124">
        <f>SUM(C4:C21)</f>
        <v>86978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16420</v>
      </c>
      <c r="C3" s="110">
        <v>814</v>
      </c>
      <c r="E3" s="297" t="s">
        <v>709</v>
      </c>
      <c r="F3" s="71">
        <v>53.58</v>
      </c>
      <c r="G3" s="71">
        <v>55.22</v>
      </c>
      <c r="K3" s="122" t="s">
        <v>16</v>
      </c>
      <c r="L3" s="71">
        <v>2.64</v>
      </c>
      <c r="M3" s="71">
        <v>2.37</v>
      </c>
    </row>
    <row r="4" spans="1:16" x14ac:dyDescent="0.25">
      <c r="A4" s="202" t="s">
        <v>704</v>
      </c>
      <c r="B4" s="212">
        <v>16060</v>
      </c>
      <c r="C4" s="160">
        <v>1034</v>
      </c>
      <c r="E4" s="298" t="s">
        <v>710</v>
      </c>
      <c r="F4" s="214">
        <v>38.76</v>
      </c>
      <c r="G4" s="214">
        <v>35.83</v>
      </c>
      <c r="K4" s="215" t="s">
        <v>212</v>
      </c>
      <c r="L4" s="214">
        <v>2.61</v>
      </c>
      <c r="M4" s="214">
        <v>2.34</v>
      </c>
      <c r="N4" s="211"/>
    </row>
    <row r="5" spans="1:16" x14ac:dyDescent="0.25">
      <c r="A5" s="202" t="s">
        <v>705</v>
      </c>
      <c r="B5" s="212">
        <v>12098</v>
      </c>
      <c r="C5" s="160">
        <v>829</v>
      </c>
      <c r="E5" s="298" t="s">
        <v>711</v>
      </c>
      <c r="F5" s="214">
        <v>6.18</v>
      </c>
      <c r="G5" s="214">
        <v>7.2</v>
      </c>
      <c r="K5" s="123" t="s">
        <v>213</v>
      </c>
      <c r="L5" s="73">
        <v>3.15</v>
      </c>
      <c r="M5" s="73">
        <v>2.77</v>
      </c>
      <c r="N5" s="211"/>
    </row>
    <row r="6" spans="1:16" x14ac:dyDescent="0.25">
      <c r="A6" s="202" t="s">
        <v>706</v>
      </c>
      <c r="B6" s="212">
        <v>10738</v>
      </c>
      <c r="C6" s="160">
        <v>906</v>
      </c>
      <c r="E6" s="298" t="s">
        <v>712</v>
      </c>
      <c r="F6" s="214">
        <v>1.02</v>
      </c>
      <c r="G6" s="214">
        <v>1.28</v>
      </c>
      <c r="K6" s="226"/>
      <c r="L6" s="164"/>
      <c r="M6" s="211"/>
    </row>
    <row r="7" spans="1:16" x14ac:dyDescent="0.25">
      <c r="A7" s="202" t="s">
        <v>707</v>
      </c>
      <c r="B7" s="212">
        <v>3488</v>
      </c>
      <c r="C7" s="160">
        <v>447</v>
      </c>
      <c r="E7" s="299" t="s">
        <v>713</v>
      </c>
      <c r="F7" s="73">
        <v>0.45</v>
      </c>
      <c r="G7" s="73">
        <v>0.46</v>
      </c>
      <c r="K7" s="227"/>
      <c r="L7" s="211"/>
      <c r="M7" s="211"/>
    </row>
    <row r="8" spans="1:16" x14ac:dyDescent="0.25">
      <c r="A8" s="203" t="s">
        <v>708</v>
      </c>
      <c r="B8" s="72">
        <v>1989</v>
      </c>
      <c r="C8" s="111">
        <v>422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18.283917340521114</v>
      </c>
      <c r="C13" s="301">
        <f>B3/SUM(B3:B8)*100</f>
        <v>27.009688615465599</v>
      </c>
      <c r="E13" s="217" t="s">
        <v>836</v>
      </c>
      <c r="F13" s="289">
        <f>IF(ISBLANK(F3),"",F3)</f>
        <v>53.58</v>
      </c>
      <c r="G13" s="289">
        <f>IF(ISBLANK(G3),"",G3)</f>
        <v>55.22</v>
      </c>
    </row>
    <row r="14" spans="1:16" x14ac:dyDescent="0.25">
      <c r="A14" s="220" t="s">
        <v>825</v>
      </c>
      <c r="B14" s="305">
        <f>C4/SUM(C3:C8)*100</f>
        <v>23.225516621743036</v>
      </c>
      <c r="C14" s="302">
        <f>B4/SUM(B3:B8)*100</f>
        <v>26.417515174444429</v>
      </c>
      <c r="E14" s="286" t="s">
        <v>837</v>
      </c>
      <c r="F14" s="290">
        <f t="shared" ref="F14:G17" si="0">IF(ISBLANK(F4),"",F4)</f>
        <v>38.76</v>
      </c>
      <c r="G14" s="290">
        <f t="shared" si="0"/>
        <v>35.83</v>
      </c>
    </row>
    <row r="15" spans="1:16" x14ac:dyDescent="0.25">
      <c r="A15" s="220" t="s">
        <v>826</v>
      </c>
      <c r="B15" s="305">
        <f>C5/SUM(C3:C8)*100</f>
        <v>18.620844564240791</v>
      </c>
      <c r="C15" s="302">
        <f>B5/SUM(B3:B8)*100</f>
        <v>19.900317470761436</v>
      </c>
      <c r="E15" s="286" t="s">
        <v>838</v>
      </c>
      <c r="F15" s="290">
        <f t="shared" si="0"/>
        <v>6.18</v>
      </c>
      <c r="G15" s="290">
        <f t="shared" si="0"/>
        <v>7.2</v>
      </c>
    </row>
    <row r="16" spans="1:16" x14ac:dyDescent="0.25">
      <c r="A16" s="220" t="s">
        <v>827</v>
      </c>
      <c r="B16" s="305">
        <f>C6/SUM(C3:C8)*100</f>
        <v>20.350404312668463</v>
      </c>
      <c r="C16" s="302">
        <f>B6/SUM(B3:B8)*100</f>
        <v>17.663217804681462</v>
      </c>
      <c r="E16" s="286" t="s">
        <v>839</v>
      </c>
      <c r="F16" s="290">
        <f t="shared" si="0"/>
        <v>1.02</v>
      </c>
      <c r="G16" s="290">
        <f t="shared" si="0"/>
        <v>1.28</v>
      </c>
    </row>
    <row r="17" spans="1:18" x14ac:dyDescent="0.25">
      <c r="A17" s="220" t="s">
        <v>828</v>
      </c>
      <c r="B17" s="305">
        <f>C7/SUM(C3:C8)*100</f>
        <v>10.040431266846362</v>
      </c>
      <c r="C17" s="302">
        <f>B7/SUM(B3:B8)*100</f>
        <v>5.7375026730051157</v>
      </c>
      <c r="E17" s="219" t="s">
        <v>840</v>
      </c>
      <c r="F17" s="291">
        <f t="shared" si="0"/>
        <v>0.45</v>
      </c>
      <c r="G17" s="291">
        <f t="shared" si="0"/>
        <v>0.46</v>
      </c>
    </row>
    <row r="18" spans="1:18" x14ac:dyDescent="0.25">
      <c r="A18" s="221" t="s">
        <v>829</v>
      </c>
      <c r="B18" s="306">
        <f>C8/SUM(C3:C8)*100</f>
        <v>9.4788858939802338</v>
      </c>
      <c r="C18" s="303">
        <f>B8/SUM(B3:B8)*100</f>
        <v>3.2717582616419651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18.283917340521114</v>
      </c>
      <c r="C22" s="301">
        <f>C13</f>
        <v>27.009688615465599</v>
      </c>
    </row>
    <row r="23" spans="1:18" x14ac:dyDescent="0.25">
      <c r="A23" s="220" t="s">
        <v>831</v>
      </c>
      <c r="B23" s="305">
        <f t="shared" ref="B23:C27" si="1">B14</f>
        <v>23.225516621743036</v>
      </c>
      <c r="C23" s="302">
        <f t="shared" si="1"/>
        <v>26.417515174444429</v>
      </c>
    </row>
    <row r="24" spans="1:18" x14ac:dyDescent="0.25">
      <c r="A24" s="307" t="s">
        <v>832</v>
      </c>
      <c r="B24" s="305">
        <f t="shared" si="1"/>
        <v>18.620844564240791</v>
      </c>
      <c r="C24" s="302">
        <f t="shared" si="1"/>
        <v>19.900317470761436</v>
      </c>
    </row>
    <row r="25" spans="1:18" x14ac:dyDescent="0.25">
      <c r="A25" s="220" t="s">
        <v>833</v>
      </c>
      <c r="B25" s="305">
        <f t="shared" si="1"/>
        <v>20.350404312668463</v>
      </c>
      <c r="C25" s="302">
        <f t="shared" si="1"/>
        <v>17.663217804681462</v>
      </c>
    </row>
    <row r="26" spans="1:18" x14ac:dyDescent="0.25">
      <c r="A26" s="220" t="s">
        <v>834</v>
      </c>
      <c r="B26" s="305">
        <f t="shared" si="1"/>
        <v>10.040431266846362</v>
      </c>
      <c r="C26" s="302">
        <f t="shared" si="1"/>
        <v>5.7375026730051157</v>
      </c>
    </row>
    <row r="27" spans="1:18" x14ac:dyDescent="0.25">
      <c r="A27" s="308" t="s">
        <v>835</v>
      </c>
      <c r="B27" s="306">
        <f t="shared" si="1"/>
        <v>9.4788858939802338</v>
      </c>
      <c r="C27" s="303">
        <f t="shared" si="1"/>
        <v>3.2717582616419651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25555</v>
      </c>
      <c r="C34" s="110">
        <v>1305</v>
      </c>
      <c r="E34" s="297" t="s">
        <v>709</v>
      </c>
      <c r="F34" s="71">
        <v>55.22</v>
      </c>
      <c r="G34" s="211"/>
      <c r="K34" s="122" t="s">
        <v>16</v>
      </c>
      <c r="L34" s="71">
        <v>2.37</v>
      </c>
      <c r="M34" s="211"/>
    </row>
    <row r="35" spans="1:16" x14ac:dyDescent="0.25">
      <c r="A35" s="202" t="s">
        <v>704</v>
      </c>
      <c r="B35" s="212">
        <v>18821</v>
      </c>
      <c r="C35" s="160">
        <v>1086</v>
      </c>
      <c r="E35" s="298" t="s">
        <v>710</v>
      </c>
      <c r="F35" s="214">
        <v>35.83</v>
      </c>
      <c r="G35" s="211"/>
      <c r="K35" s="215" t="s">
        <v>212</v>
      </c>
      <c r="L35" s="214">
        <v>2.34</v>
      </c>
      <c r="M35" s="211"/>
      <c r="N35" s="29" t="s">
        <v>876</v>
      </c>
    </row>
    <row r="36" spans="1:16" x14ac:dyDescent="0.25">
      <c r="A36" s="202" t="s">
        <v>705</v>
      </c>
      <c r="B36" s="212">
        <v>12576</v>
      </c>
      <c r="C36" s="160">
        <v>816</v>
      </c>
      <c r="E36" s="298" t="s">
        <v>711</v>
      </c>
      <c r="F36" s="214">
        <v>7.2</v>
      </c>
      <c r="G36" s="211"/>
      <c r="K36" s="123" t="s">
        <v>213</v>
      </c>
      <c r="L36" s="73">
        <v>2.77</v>
      </c>
      <c r="M36" s="211"/>
      <c r="N36" s="288">
        <v>2022</v>
      </c>
    </row>
    <row r="37" spans="1:16" x14ac:dyDescent="0.25">
      <c r="A37" s="202" t="s">
        <v>706</v>
      </c>
      <c r="B37" s="212">
        <v>9868</v>
      </c>
      <c r="C37" s="160">
        <v>738</v>
      </c>
      <c r="E37" s="298" t="s">
        <v>712</v>
      </c>
      <c r="F37" s="214">
        <v>1.28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3163</v>
      </c>
      <c r="C38" s="160">
        <v>380</v>
      </c>
      <c r="E38" s="299" t="s">
        <v>713</v>
      </c>
      <c r="F38" s="73">
        <v>0.46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1745</v>
      </c>
      <c r="C39" s="111">
        <v>307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28.173575129533678</v>
      </c>
      <c r="C44" s="301">
        <f>B34/SUM(B34:B39)*100</f>
        <v>35.627648895828685</v>
      </c>
      <c r="E44" s="217" t="s">
        <v>836</v>
      </c>
      <c r="F44" s="289">
        <f>IF(ISBLANK(F34),"",F34)</f>
        <v>55.22</v>
      </c>
    </row>
    <row r="45" spans="1:16" x14ac:dyDescent="0.25">
      <c r="A45" s="220" t="s">
        <v>825</v>
      </c>
      <c r="B45" s="305">
        <f>C35/SUM(C34:C39)*100</f>
        <v>23.445595854922281</v>
      </c>
      <c r="C45" s="302">
        <f>B35/SUM(B34:B39)*100</f>
        <v>26.239404416685257</v>
      </c>
      <c r="E45" s="286" t="s">
        <v>837</v>
      </c>
      <c r="F45" s="290">
        <f t="shared" ref="F45:F48" si="2">IF(ISBLANK(F35),"",F35)</f>
        <v>35.83</v>
      </c>
    </row>
    <row r="46" spans="1:16" x14ac:dyDescent="0.25">
      <c r="A46" s="220" t="s">
        <v>826</v>
      </c>
      <c r="B46" s="305">
        <f>C36/SUM(C34:C39)*100</f>
        <v>17.616580310880828</v>
      </c>
      <c r="C46" s="302">
        <f>B36/SUM(B34:B39)*100</f>
        <v>17.532902074503681</v>
      </c>
      <c r="E46" s="286" t="s">
        <v>838</v>
      </c>
      <c r="F46" s="290">
        <f t="shared" si="2"/>
        <v>7.2</v>
      </c>
    </row>
    <row r="47" spans="1:16" x14ac:dyDescent="0.25">
      <c r="A47" s="220" t="s">
        <v>827</v>
      </c>
      <c r="B47" s="305">
        <f>C37/SUM(C34:C39)*100</f>
        <v>15.932642487046634</v>
      </c>
      <c r="C47" s="302">
        <f>B37/SUM(B34:B39)*100</f>
        <v>13.757528440776264</v>
      </c>
      <c r="E47" s="286" t="s">
        <v>839</v>
      </c>
      <c r="F47" s="290">
        <f t="shared" si="2"/>
        <v>1.28</v>
      </c>
    </row>
    <row r="48" spans="1:16" x14ac:dyDescent="0.25">
      <c r="A48" s="220" t="s">
        <v>828</v>
      </c>
      <c r="B48" s="305">
        <f>C38/SUM(C34:C39)*100</f>
        <v>8.2037996545768568</v>
      </c>
      <c r="C48" s="302">
        <f>B38/SUM(B34:B39)*100</f>
        <v>4.4097144769127814</v>
      </c>
      <c r="E48" s="219" t="s">
        <v>840</v>
      </c>
      <c r="F48" s="291">
        <f t="shared" si="2"/>
        <v>0.46</v>
      </c>
    </row>
    <row r="49" spans="1:3" x14ac:dyDescent="0.25">
      <c r="A49" s="221" t="s">
        <v>829</v>
      </c>
      <c r="B49" s="306">
        <f>C39/SUM(C34:C39)*100</f>
        <v>6.6278065630397229</v>
      </c>
      <c r="C49" s="303">
        <f>B39/SUM(B34:B39)*100</f>
        <v>2.4328016952933305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28.173575129533678</v>
      </c>
      <c r="C53" s="301">
        <f>C44</f>
        <v>35.627648895828685</v>
      </c>
    </row>
    <row r="54" spans="1:3" x14ac:dyDescent="0.25">
      <c r="A54" s="220" t="s">
        <v>831</v>
      </c>
      <c r="B54" s="305">
        <f t="shared" ref="B54:C54" si="3">B45</f>
        <v>23.445595854922281</v>
      </c>
      <c r="C54" s="302">
        <f t="shared" si="3"/>
        <v>26.239404416685257</v>
      </c>
    </row>
    <row r="55" spans="1:3" x14ac:dyDescent="0.25">
      <c r="A55" s="307" t="s">
        <v>832</v>
      </c>
      <c r="B55" s="305">
        <f t="shared" ref="B55:C55" si="4">B46</f>
        <v>17.616580310880828</v>
      </c>
      <c r="C55" s="302">
        <f t="shared" si="4"/>
        <v>17.532902074503681</v>
      </c>
    </row>
    <row r="56" spans="1:3" x14ac:dyDescent="0.25">
      <c r="A56" s="220" t="s">
        <v>833</v>
      </c>
      <c r="B56" s="305">
        <f t="shared" ref="B56:C56" si="5">B47</f>
        <v>15.932642487046634</v>
      </c>
      <c r="C56" s="302">
        <f t="shared" si="5"/>
        <v>13.757528440776264</v>
      </c>
    </row>
    <row r="57" spans="1:3" x14ac:dyDescent="0.25">
      <c r="A57" s="220" t="s">
        <v>834</v>
      </c>
      <c r="B57" s="305">
        <f t="shared" ref="B57:C57" si="6">B48</f>
        <v>8.2037996545768568</v>
      </c>
      <c r="C57" s="302">
        <f t="shared" si="6"/>
        <v>4.4097144769127814</v>
      </c>
    </row>
    <row r="58" spans="1:3" x14ac:dyDescent="0.25">
      <c r="A58" s="308" t="s">
        <v>835</v>
      </c>
      <c r="B58" s="306">
        <f t="shared" ref="B58:C58" si="7">B49</f>
        <v>6.6278065630397229</v>
      </c>
      <c r="C58" s="303">
        <f t="shared" si="7"/>
        <v>2.4328016952933305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2024-04-26T07:39:13Z</dcterms:modified>
</cp:coreProperties>
</file>